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.xml" ContentType="application/vnd.ms-excel.person+xml"/>
  <Override PartName="/xl/persons/person13.xml" ContentType="application/vnd.ms-excel.person+xml"/>
  <Override PartName="/xl/persons/person9.xml" ContentType="application/vnd.ms-excel.person+xml"/>
  <Override PartName="/xl/persons/person5.xml" ContentType="application/vnd.ms-excel.person+xml"/>
  <Override PartName="/xl/persons/person11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3.xml" ContentType="application/vnd.ms-excel.person+xml"/>
  <Override PartName="/xl/persons/person10.xml" ContentType="application/vnd.ms-excel.person+xml"/>
  <Override PartName="/xl/persons/person2.xml" ContentType="application/vnd.ms-excel.person+xml"/>
  <Override PartName="/xl/persons/person0.xml" ContentType="application/vnd.ms-excel.person+xml"/>
  <Override PartName="/xl/persons/person14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1.xml" ContentType="application/vnd.ms-excel.person+xml"/>
  <Override PartName="/xl/persons/person15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26cb8d0b81ff70/Documents/Parish Council/2023-2024 MK Year/Bank Reconcile/"/>
    </mc:Choice>
  </mc:AlternateContent>
  <xr:revisionPtr revIDLastSave="3" documentId="8_{08AFDD70-265E-475A-B615-ED5A3CD54DD0}" xr6:coauthVersionLast="47" xr6:coauthVersionMax="47" xr10:uidLastSave="{DD0136B8-A564-4229-B5B9-B2AD7CD21A75}"/>
  <bookViews>
    <workbookView xWindow="-108" yWindow="-108" windowWidth="23256" windowHeight="12456" xr2:uid="{00000000-000D-0000-FFFF-FFFF00000000}"/>
  </bookViews>
  <sheets>
    <sheet name="Income" sheetId="1" r:id="rId1"/>
    <sheet name="Expenditure" sheetId="2" r:id="rId2"/>
    <sheet name="Bank Rec Current Acc" sheetId="3" r:id="rId3"/>
    <sheet name="Bank Rec Savings Acc" sheetId="7" r:id="rId4"/>
    <sheet name="Management Accounts to date" sheetId="5" r:id="rId5"/>
    <sheet name="Fishponds Playground Fund" sheetId="6" r:id="rId6"/>
    <sheet name="Savings Account 2" sheetId="8" r:id="rId7"/>
    <sheet name="VAT" sheetId="9" r:id="rId8"/>
  </sheets>
  <definedNames>
    <definedName name="_xlnm._FilterDatabase" localSheetId="1" hidden="1">Expenditure!$C$6:$T$79</definedName>
    <definedName name="_xlnm.Print_Area" localSheetId="2">'Bank Rec Current Acc'!$A$1:$E$32</definedName>
    <definedName name="_xlnm.Print_Area" localSheetId="3">'Bank Rec Savings Acc'!$A$1:$E$27</definedName>
    <definedName name="_xlnm.Print_Area" localSheetId="1">Expenditure!$A$1:$U$85</definedName>
    <definedName name="_xlnm.Print_Area" localSheetId="5">'Fishponds Playground Fund'!$A$1:$H$52</definedName>
    <definedName name="_xlnm.Print_Area" localSheetId="0">Income!$A$1:$V$23</definedName>
    <definedName name="_xlnm.Print_Area" localSheetId="4">'Management Accounts to date'!$A$1:$H$55</definedName>
    <definedName name="_xlnm.Print_Area" localSheetId="6">'Savings Account 2'!$A$1:$H$52</definedName>
  </definedNames>
  <calcPr calcId="191029"/>
</workbook>
</file>

<file path=xl/calcChain.xml><?xml version="1.0" encoding="utf-8"?>
<calcChain xmlns="http://schemas.openxmlformats.org/spreadsheetml/2006/main">
  <c r="G95" i="9" l="1"/>
  <c r="V20" i="1"/>
  <c r="V19" i="1"/>
  <c r="V18" i="1"/>
  <c r="A4" i="9"/>
  <c r="G71" i="9"/>
  <c r="E71" i="9"/>
  <c r="D71" i="9"/>
  <c r="C71" i="9"/>
  <c r="B71" i="9"/>
  <c r="A71" i="9"/>
  <c r="G70" i="9"/>
  <c r="E70" i="9"/>
  <c r="D70" i="9"/>
  <c r="C70" i="9"/>
  <c r="B70" i="9"/>
  <c r="A70" i="9"/>
  <c r="G69" i="9"/>
  <c r="E69" i="9"/>
  <c r="D69" i="9"/>
  <c r="C69" i="9"/>
  <c r="B69" i="9"/>
  <c r="A69" i="9"/>
  <c r="G68" i="9"/>
  <c r="E68" i="9"/>
  <c r="D68" i="9"/>
  <c r="C68" i="9"/>
  <c r="B68" i="9"/>
  <c r="A68" i="9"/>
  <c r="G67" i="9"/>
  <c r="E67" i="9"/>
  <c r="D67" i="9"/>
  <c r="C67" i="9"/>
  <c r="B67" i="9"/>
  <c r="A67" i="9"/>
  <c r="G66" i="9"/>
  <c r="E66" i="9"/>
  <c r="D66" i="9"/>
  <c r="C66" i="9"/>
  <c r="B66" i="9"/>
  <c r="A66" i="9"/>
  <c r="G65" i="9"/>
  <c r="E65" i="9"/>
  <c r="D65" i="9"/>
  <c r="C65" i="9"/>
  <c r="B65" i="9"/>
  <c r="A65" i="9"/>
  <c r="G64" i="9"/>
  <c r="E64" i="9"/>
  <c r="D64" i="9"/>
  <c r="C64" i="9"/>
  <c r="B64" i="9"/>
  <c r="A64" i="9"/>
  <c r="G63" i="9"/>
  <c r="E63" i="9"/>
  <c r="D63" i="9"/>
  <c r="C63" i="9"/>
  <c r="B63" i="9"/>
  <c r="A63" i="9"/>
  <c r="G62" i="9"/>
  <c r="E62" i="9"/>
  <c r="D62" i="9"/>
  <c r="C62" i="9"/>
  <c r="B62" i="9"/>
  <c r="A62" i="9"/>
  <c r="G61" i="9"/>
  <c r="E61" i="9"/>
  <c r="D61" i="9"/>
  <c r="C61" i="9"/>
  <c r="B61" i="9"/>
  <c r="A61" i="9"/>
  <c r="G60" i="9"/>
  <c r="E60" i="9"/>
  <c r="D60" i="9"/>
  <c r="C60" i="9"/>
  <c r="B60" i="9"/>
  <c r="A60" i="9"/>
  <c r="G59" i="9"/>
  <c r="E59" i="9"/>
  <c r="D59" i="9"/>
  <c r="C59" i="9"/>
  <c r="B59" i="9"/>
  <c r="A59" i="9"/>
  <c r="G58" i="9"/>
  <c r="E58" i="9"/>
  <c r="D58" i="9"/>
  <c r="C58" i="9"/>
  <c r="B58" i="9"/>
  <c r="A58" i="9"/>
  <c r="G57" i="9"/>
  <c r="E57" i="9"/>
  <c r="D57" i="9"/>
  <c r="C57" i="9"/>
  <c r="B57" i="9"/>
  <c r="A57" i="9"/>
  <c r="G56" i="9"/>
  <c r="E56" i="9"/>
  <c r="D56" i="9"/>
  <c r="C56" i="9"/>
  <c r="B56" i="9"/>
  <c r="A56" i="9"/>
  <c r="G55" i="9"/>
  <c r="E55" i="9"/>
  <c r="D55" i="9"/>
  <c r="C55" i="9"/>
  <c r="B55" i="9"/>
  <c r="A55" i="9"/>
  <c r="G54" i="9"/>
  <c r="E54" i="9"/>
  <c r="D54" i="9"/>
  <c r="C54" i="9"/>
  <c r="B54" i="9"/>
  <c r="A54" i="9"/>
  <c r="G53" i="9"/>
  <c r="E53" i="9"/>
  <c r="D53" i="9"/>
  <c r="C53" i="9"/>
  <c r="B53" i="9"/>
  <c r="A53" i="9"/>
  <c r="G52" i="9"/>
  <c r="E52" i="9"/>
  <c r="D52" i="9"/>
  <c r="C52" i="9"/>
  <c r="B52" i="9"/>
  <c r="A52" i="9"/>
  <c r="G51" i="9"/>
  <c r="E51" i="9"/>
  <c r="D51" i="9"/>
  <c r="C51" i="9"/>
  <c r="B51" i="9"/>
  <c r="A51" i="9"/>
  <c r="G50" i="9"/>
  <c r="E50" i="9"/>
  <c r="D50" i="9"/>
  <c r="C50" i="9"/>
  <c r="B50" i="9"/>
  <c r="A50" i="9"/>
  <c r="G49" i="9"/>
  <c r="E49" i="9"/>
  <c r="D49" i="9"/>
  <c r="C49" i="9"/>
  <c r="B49" i="9"/>
  <c r="A49" i="9"/>
  <c r="G48" i="9"/>
  <c r="E48" i="9"/>
  <c r="D48" i="9"/>
  <c r="C48" i="9"/>
  <c r="B48" i="9"/>
  <c r="A48" i="9"/>
  <c r="G47" i="9"/>
  <c r="E47" i="9"/>
  <c r="D47" i="9"/>
  <c r="C47" i="9"/>
  <c r="B47" i="9"/>
  <c r="A47" i="9"/>
  <c r="G46" i="9"/>
  <c r="E46" i="9"/>
  <c r="D46" i="9"/>
  <c r="C46" i="9"/>
  <c r="B46" i="9"/>
  <c r="A46" i="9"/>
  <c r="G45" i="9"/>
  <c r="E45" i="9"/>
  <c r="D45" i="9"/>
  <c r="C45" i="9"/>
  <c r="B45" i="9"/>
  <c r="A45" i="9"/>
  <c r="G44" i="9"/>
  <c r="E44" i="9"/>
  <c r="D44" i="9"/>
  <c r="C44" i="9"/>
  <c r="B44" i="9"/>
  <c r="A44" i="9"/>
  <c r="G43" i="9"/>
  <c r="E43" i="9"/>
  <c r="D43" i="9"/>
  <c r="C43" i="9"/>
  <c r="B43" i="9"/>
  <c r="A43" i="9"/>
  <c r="G42" i="9"/>
  <c r="E42" i="9"/>
  <c r="D42" i="9"/>
  <c r="C42" i="9"/>
  <c r="B42" i="9"/>
  <c r="A42" i="9"/>
  <c r="G41" i="9"/>
  <c r="E41" i="9"/>
  <c r="D41" i="9"/>
  <c r="C41" i="9"/>
  <c r="B41" i="9"/>
  <c r="A41" i="9"/>
  <c r="G40" i="9"/>
  <c r="E40" i="9"/>
  <c r="D40" i="9"/>
  <c r="C40" i="9"/>
  <c r="B40" i="9"/>
  <c r="A40" i="9"/>
  <c r="G39" i="9"/>
  <c r="E39" i="9"/>
  <c r="D39" i="9"/>
  <c r="C39" i="9"/>
  <c r="B39" i="9"/>
  <c r="A39" i="9"/>
  <c r="G38" i="9"/>
  <c r="E38" i="9"/>
  <c r="D38" i="9"/>
  <c r="C38" i="9"/>
  <c r="B38" i="9"/>
  <c r="A38" i="9"/>
  <c r="G37" i="9"/>
  <c r="E37" i="9"/>
  <c r="D37" i="9"/>
  <c r="C37" i="9"/>
  <c r="B37" i="9"/>
  <c r="A37" i="9"/>
  <c r="G36" i="9"/>
  <c r="E36" i="9"/>
  <c r="D36" i="9"/>
  <c r="C36" i="9"/>
  <c r="B36" i="9"/>
  <c r="A36" i="9"/>
  <c r="G35" i="9"/>
  <c r="E35" i="9"/>
  <c r="D35" i="9"/>
  <c r="C35" i="9"/>
  <c r="B35" i="9"/>
  <c r="A35" i="9"/>
  <c r="G34" i="9"/>
  <c r="E34" i="9"/>
  <c r="D34" i="9"/>
  <c r="C34" i="9"/>
  <c r="B34" i="9"/>
  <c r="A34" i="9"/>
  <c r="G33" i="9"/>
  <c r="E33" i="9"/>
  <c r="D33" i="9"/>
  <c r="C33" i="9"/>
  <c r="B33" i="9"/>
  <c r="A33" i="9"/>
  <c r="G32" i="9"/>
  <c r="E32" i="9"/>
  <c r="D32" i="9"/>
  <c r="C32" i="9"/>
  <c r="B32" i="9"/>
  <c r="A32" i="9"/>
  <c r="G31" i="9"/>
  <c r="E31" i="9"/>
  <c r="D31" i="9"/>
  <c r="C31" i="9"/>
  <c r="B31" i="9"/>
  <c r="A31" i="9"/>
  <c r="G30" i="9"/>
  <c r="E30" i="9"/>
  <c r="D30" i="9"/>
  <c r="C30" i="9"/>
  <c r="B30" i="9"/>
  <c r="A30" i="9"/>
  <c r="G29" i="9"/>
  <c r="E29" i="9"/>
  <c r="D29" i="9"/>
  <c r="C29" i="9"/>
  <c r="B29" i="9"/>
  <c r="A29" i="9"/>
  <c r="G28" i="9"/>
  <c r="E28" i="9"/>
  <c r="D28" i="9"/>
  <c r="C28" i="9"/>
  <c r="B28" i="9"/>
  <c r="A28" i="9"/>
  <c r="G27" i="9"/>
  <c r="E27" i="9"/>
  <c r="D27" i="9"/>
  <c r="C27" i="9"/>
  <c r="B27" i="9"/>
  <c r="A27" i="9"/>
  <c r="G26" i="9"/>
  <c r="E26" i="9"/>
  <c r="D26" i="9"/>
  <c r="C26" i="9"/>
  <c r="B26" i="9"/>
  <c r="A26" i="9"/>
  <c r="G25" i="9"/>
  <c r="E25" i="9"/>
  <c r="D25" i="9"/>
  <c r="C25" i="9"/>
  <c r="B25" i="9"/>
  <c r="A25" i="9"/>
  <c r="G24" i="9"/>
  <c r="E24" i="9"/>
  <c r="D24" i="9"/>
  <c r="C24" i="9"/>
  <c r="B24" i="9"/>
  <c r="A24" i="9"/>
  <c r="G23" i="9"/>
  <c r="E23" i="9"/>
  <c r="D23" i="9"/>
  <c r="C23" i="9"/>
  <c r="B23" i="9"/>
  <c r="A23" i="9"/>
  <c r="G22" i="9"/>
  <c r="E22" i="9"/>
  <c r="D22" i="9"/>
  <c r="C22" i="9"/>
  <c r="B22" i="9"/>
  <c r="A22" i="9"/>
  <c r="G21" i="9"/>
  <c r="E21" i="9"/>
  <c r="D21" i="9"/>
  <c r="C21" i="9"/>
  <c r="B21" i="9"/>
  <c r="A21" i="9"/>
  <c r="G20" i="9"/>
  <c r="E20" i="9"/>
  <c r="D20" i="9"/>
  <c r="C20" i="9"/>
  <c r="B20" i="9"/>
  <c r="A20" i="9"/>
  <c r="G19" i="9"/>
  <c r="E19" i="9"/>
  <c r="D19" i="9"/>
  <c r="C19" i="9"/>
  <c r="B19" i="9"/>
  <c r="A19" i="9"/>
  <c r="G18" i="9"/>
  <c r="E18" i="9"/>
  <c r="D18" i="9"/>
  <c r="C18" i="9"/>
  <c r="B18" i="9"/>
  <c r="A18" i="9"/>
  <c r="G17" i="9"/>
  <c r="E17" i="9"/>
  <c r="D17" i="9"/>
  <c r="C17" i="9"/>
  <c r="B17" i="9"/>
  <c r="A17" i="9"/>
  <c r="G16" i="9"/>
  <c r="E16" i="9"/>
  <c r="D16" i="9"/>
  <c r="C16" i="9"/>
  <c r="B16" i="9"/>
  <c r="A16" i="9"/>
  <c r="G15" i="9"/>
  <c r="E15" i="9"/>
  <c r="D15" i="9"/>
  <c r="C15" i="9"/>
  <c r="B15" i="9"/>
  <c r="A15" i="9"/>
  <c r="G14" i="9"/>
  <c r="E14" i="9"/>
  <c r="D14" i="9"/>
  <c r="C14" i="9"/>
  <c r="B14" i="9"/>
  <c r="A14" i="9"/>
  <c r="G13" i="9"/>
  <c r="E13" i="9"/>
  <c r="D13" i="9"/>
  <c r="C13" i="9"/>
  <c r="B13" i="9"/>
  <c r="A13" i="9"/>
  <c r="G12" i="9"/>
  <c r="E12" i="9"/>
  <c r="D12" i="9"/>
  <c r="C12" i="9"/>
  <c r="B12" i="9"/>
  <c r="A12" i="9"/>
  <c r="G11" i="9"/>
  <c r="E11" i="9"/>
  <c r="D11" i="9"/>
  <c r="C11" i="9"/>
  <c r="B11" i="9"/>
  <c r="A11" i="9"/>
  <c r="G10" i="9"/>
  <c r="E10" i="9"/>
  <c r="D10" i="9"/>
  <c r="C10" i="9"/>
  <c r="B10" i="9"/>
  <c r="A10" i="9"/>
  <c r="G9" i="9"/>
  <c r="E9" i="9"/>
  <c r="D9" i="9"/>
  <c r="C9" i="9"/>
  <c r="B9" i="9"/>
  <c r="A9" i="9"/>
  <c r="G8" i="9"/>
  <c r="E8" i="9"/>
  <c r="D8" i="9"/>
  <c r="C8" i="9"/>
  <c r="B8" i="9"/>
  <c r="A8" i="9"/>
  <c r="G7" i="9"/>
  <c r="E7" i="9"/>
  <c r="D7" i="9"/>
  <c r="C7" i="9"/>
  <c r="B7" i="9"/>
  <c r="A7" i="9"/>
  <c r="G6" i="9"/>
  <c r="E6" i="9"/>
  <c r="D6" i="9"/>
  <c r="C6" i="9"/>
  <c r="B6" i="9"/>
  <c r="A6" i="9"/>
  <c r="G5" i="9"/>
  <c r="E5" i="9"/>
  <c r="D5" i="9"/>
  <c r="C5" i="9"/>
  <c r="B5" i="9"/>
  <c r="A5" i="9"/>
  <c r="G4" i="9"/>
  <c r="E4" i="9"/>
  <c r="D4" i="9"/>
  <c r="C4" i="9"/>
  <c r="B4" i="9"/>
  <c r="B3" i="9"/>
  <c r="A3" i="9"/>
  <c r="G3" i="9"/>
  <c r="E3" i="9"/>
  <c r="D3" i="9"/>
  <c r="C3" i="9"/>
  <c r="E23" i="7"/>
  <c r="E16" i="7"/>
  <c r="E14" i="7"/>
  <c r="E8" i="7"/>
  <c r="E6" i="7"/>
  <c r="F52" i="6"/>
  <c r="F52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E2" i="7"/>
  <c r="G52" i="8" l="1"/>
  <c r="E15" i="7" s="1"/>
  <c r="E18" i="7" s="1"/>
  <c r="E52" i="8"/>
  <c r="H51" i="8"/>
  <c r="S44" i="8"/>
  <c r="S43" i="8"/>
  <c r="S42" i="8"/>
  <c r="S22" i="8"/>
  <c r="S21" i="8"/>
  <c r="S20" i="8"/>
  <c r="S19" i="8"/>
  <c r="S18" i="8"/>
  <c r="H8" i="8"/>
  <c r="A35" i="5"/>
  <c r="A32" i="5"/>
  <c r="A22" i="5"/>
  <c r="A12" i="5"/>
  <c r="H52" i="8" l="1"/>
  <c r="C4" i="8" s="1"/>
  <c r="G40" i="5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4" i="2"/>
  <c r="U13" i="2"/>
  <c r="U12" i="2"/>
  <c r="U11" i="2"/>
  <c r="U10" i="2"/>
  <c r="I23" i="1"/>
  <c r="V16" i="1" l="1"/>
  <c r="V17" i="1"/>
  <c r="V14" i="1" l="1"/>
  <c r="T79" i="2"/>
  <c r="R79" i="2"/>
  <c r="Q79" i="2"/>
  <c r="P79" i="2"/>
  <c r="O79" i="2"/>
  <c r="N79" i="2"/>
  <c r="M79" i="2"/>
  <c r="L79" i="2"/>
  <c r="K79" i="2"/>
  <c r="S79" i="2"/>
  <c r="V11" i="1"/>
  <c r="U79" i="2" l="1"/>
  <c r="U9" i="2" l="1"/>
  <c r="U15" i="2"/>
  <c r="S23" i="1" l="1"/>
  <c r="G10" i="5" s="1"/>
  <c r="G34" i="5"/>
  <c r="S44" i="6"/>
  <c r="S43" i="6"/>
  <c r="S19" i="6"/>
  <c r="S42" i="6"/>
  <c r="S22" i="6"/>
  <c r="S21" i="6"/>
  <c r="S20" i="6"/>
  <c r="S18" i="6"/>
  <c r="E11" i="3" l="1"/>
  <c r="G52" i="6" l="1"/>
  <c r="E7" i="7" s="1"/>
  <c r="E10" i="7" s="1"/>
  <c r="E25" i="7" s="1"/>
  <c r="E52" i="6"/>
  <c r="H51" i="6"/>
  <c r="H52" i="6" l="1"/>
  <c r="L23" i="1"/>
  <c r="G20" i="5" s="1"/>
  <c r="M23" i="1"/>
  <c r="G21" i="5" s="1"/>
  <c r="K23" i="1"/>
  <c r="R23" i="1"/>
  <c r="G15" i="5" s="1"/>
  <c r="O23" i="1"/>
  <c r="G11" i="5" s="1"/>
  <c r="P23" i="1"/>
  <c r="G14" i="5" s="1"/>
  <c r="G18" i="5" l="1"/>
  <c r="C4" i="6"/>
  <c r="N23" i="1"/>
  <c r="G16" i="5" s="1"/>
  <c r="G1" i="5"/>
  <c r="E1" i="5"/>
  <c r="A1" i="5"/>
  <c r="F23" i="1"/>
  <c r="G9" i="5" s="1"/>
  <c r="E24" i="3"/>
  <c r="G26" i="5" l="1"/>
  <c r="E26" i="3"/>
  <c r="G28" i="5"/>
  <c r="G33" i="5"/>
  <c r="G25" i="5"/>
  <c r="G30" i="5"/>
  <c r="G29" i="5"/>
  <c r="G27" i="5"/>
  <c r="G23" i="1"/>
  <c r="H23" i="1"/>
  <c r="G7" i="5" s="1"/>
  <c r="G12" i="5" s="1"/>
  <c r="J23" i="1"/>
  <c r="Q23" i="1"/>
  <c r="G17" i="5" s="1"/>
  <c r="T23" i="1"/>
  <c r="U23" i="1"/>
  <c r="E23" i="1"/>
  <c r="V8" i="1"/>
  <c r="V9" i="1"/>
  <c r="V10" i="1"/>
  <c r="V12" i="1"/>
  <c r="V13" i="1"/>
  <c r="V15" i="1"/>
  <c r="V22" i="1"/>
  <c r="V23" i="1" l="1"/>
  <c r="E8" i="3" s="1"/>
  <c r="E9" i="3"/>
  <c r="E28" i="3"/>
  <c r="G19" i="5"/>
  <c r="G22" i="5" s="1"/>
  <c r="G42" i="5" s="1"/>
  <c r="E1" i="3"/>
  <c r="A1" i="3"/>
  <c r="F1" i="2"/>
  <c r="A1" i="2"/>
  <c r="G50" i="5" l="1"/>
  <c r="C4" i="1"/>
  <c r="U8" i="2"/>
  <c r="U7" i="2"/>
  <c r="U6" i="2"/>
  <c r="G31" i="5"/>
  <c r="G32" i="5" s="1"/>
  <c r="G35" i="5" s="1"/>
  <c r="G44" i="5" s="1"/>
  <c r="G46" i="5" s="1"/>
  <c r="K82" i="2"/>
  <c r="K83" i="2"/>
  <c r="K85" i="2" l="1"/>
  <c r="E10" i="3"/>
  <c r="E13" i="3" s="1"/>
  <c r="G49" i="5" s="1"/>
  <c r="G51" i="5" s="1"/>
  <c r="G53" i="5" s="1"/>
  <c r="L3" i="2" l="1"/>
  <c r="E30" i="3"/>
</calcChain>
</file>

<file path=xl/sharedStrings.xml><?xml version="1.0" encoding="utf-8"?>
<sst xmlns="http://schemas.openxmlformats.org/spreadsheetml/2006/main" count="646" uniqueCount="219">
  <si>
    <t>Income and Bankings</t>
  </si>
  <si>
    <t>Banked</t>
  </si>
  <si>
    <t>Total</t>
  </si>
  <si>
    <t>Current Bank Balance</t>
  </si>
  <si>
    <t>Year Ended:</t>
  </si>
  <si>
    <t>Bank Balance at Start</t>
  </si>
  <si>
    <t>Total Analysis</t>
  </si>
  <si>
    <t>Variance</t>
  </si>
  <si>
    <t>Control Totals</t>
  </si>
  <si>
    <t>Date</t>
  </si>
  <si>
    <t>X-Cast</t>
  </si>
  <si>
    <t>Monks Kirby Parish Council</t>
  </si>
  <si>
    <t>Expenditure</t>
  </si>
  <si>
    <t>Min Page</t>
  </si>
  <si>
    <t>Received from</t>
  </si>
  <si>
    <t>Recipient Details</t>
  </si>
  <si>
    <t xml:space="preserve">Amenity </t>
  </si>
  <si>
    <t>Gen Admin</t>
  </si>
  <si>
    <t>Grants</t>
  </si>
  <si>
    <t>Comm Park</t>
  </si>
  <si>
    <t>VAT</t>
  </si>
  <si>
    <t>Precept</t>
  </si>
  <si>
    <t>VAT Refund</t>
  </si>
  <si>
    <t>Date of approval
to raise payment
(mtg)</t>
  </si>
  <si>
    <t>Date payment raised (Clerk)</t>
  </si>
  <si>
    <t>Date payment approved by cllrs (2nd authorisation)</t>
  </si>
  <si>
    <t>Chq</t>
  </si>
  <si>
    <t>Inv. No.</t>
  </si>
  <si>
    <t>Payee</t>
  </si>
  <si>
    <t>Details of Payment</t>
  </si>
  <si>
    <t>Staff</t>
  </si>
  <si>
    <t>Com Park</t>
  </si>
  <si>
    <t>Lighting</t>
  </si>
  <si>
    <t>Neighbour-hood Plan</t>
  </si>
  <si>
    <t>Total Payments</t>
  </si>
  <si>
    <t>Add receipts not yet banked</t>
  </si>
  <si>
    <t>Refund</t>
  </si>
  <si>
    <t>on Income</t>
  </si>
  <si>
    <t>Management Receipts and Payments Account for the year to date</t>
  </si>
  <si>
    <t>Receipts</t>
  </si>
  <si>
    <t>£</t>
  </si>
  <si>
    <t>National Savings Interest</t>
  </si>
  <si>
    <t>RBC Amenity Mowing Grant</t>
  </si>
  <si>
    <t>Neighbourhood Plan Grant</t>
  </si>
  <si>
    <t>RBC Development Fund Grant</t>
  </si>
  <si>
    <t>Warwickshire Police Community Grant</t>
  </si>
  <si>
    <t>Payments</t>
  </si>
  <si>
    <t>Administration Costs</t>
  </si>
  <si>
    <t>Street Lighting</t>
  </si>
  <si>
    <t>Fishponds Community Park</t>
  </si>
  <si>
    <t>Neighbourhood Plan</t>
  </si>
  <si>
    <t>Staff Costs</t>
  </si>
  <si>
    <t>Receipts and Payments Summary</t>
  </si>
  <si>
    <t>Less total payments as above</t>
  </si>
  <si>
    <t>Add total receipts as above</t>
  </si>
  <si>
    <t>Balance carried forward to date</t>
  </si>
  <si>
    <t>Check total - result should always be zero</t>
  </si>
  <si>
    <t>Repayment</t>
  </si>
  <si>
    <t>Str. Lights</t>
  </si>
  <si>
    <t>Interest</t>
  </si>
  <si>
    <t>Amenity</t>
  </si>
  <si>
    <t>Mowing</t>
  </si>
  <si>
    <t>Fishponds</t>
  </si>
  <si>
    <t>Neigh Plan</t>
  </si>
  <si>
    <t>Fishponds Grant</t>
  </si>
  <si>
    <t>RBC Dev</t>
  </si>
  <si>
    <t>Fund Grant</t>
  </si>
  <si>
    <t>Police Comm</t>
  </si>
  <si>
    <t>Grant</t>
  </si>
  <si>
    <t>Neighbourhood Plan Grant Repaid</t>
  </si>
  <si>
    <t>Neigh
Grant
Repaid</t>
  </si>
  <si>
    <t>Street Lights Repayment</t>
  </si>
  <si>
    <t xml:space="preserve"> </t>
  </si>
  <si>
    <t>Less payments not yet cleared</t>
  </si>
  <si>
    <t>Y</t>
  </si>
  <si>
    <t>Fishponds Playground Fund</t>
  </si>
  <si>
    <t>Transfer
to
Savings</t>
  </si>
  <si>
    <t>BANK CURRENT ACCOUNT CONTROL</t>
  </si>
  <si>
    <t>TFr Ex</t>
  </si>
  <si>
    <t>Savings</t>
  </si>
  <si>
    <t>Balance as per Bank Current Account</t>
  </si>
  <si>
    <t>Total Bank Funds</t>
  </si>
  <si>
    <t>Interest on</t>
  </si>
  <si>
    <t>Add Transfers from Current Acc</t>
  </si>
  <si>
    <t>Less transfers to Current Acc</t>
  </si>
  <si>
    <t>Add Interest Received</t>
  </si>
  <si>
    <t>Add transfer from Savings</t>
  </si>
  <si>
    <t>Loan Repayment</t>
  </si>
  <si>
    <t>Solar Funding</t>
  </si>
  <si>
    <t>Solar Farm</t>
  </si>
  <si>
    <t>31 March 2024</t>
  </si>
  <si>
    <t>Balance Brought forward 1 April 2023</t>
  </si>
  <si>
    <t>EON</t>
  </si>
  <si>
    <t>Street Light Maintenance</t>
  </si>
  <si>
    <t>March</t>
  </si>
  <si>
    <t>Emily Hobson</t>
  </si>
  <si>
    <t>Playground Maintenance</t>
  </si>
  <si>
    <t>P Clegg/Currys</t>
  </si>
  <si>
    <t>PC equipment</t>
  </si>
  <si>
    <t>Donations (S.137)</t>
  </si>
  <si>
    <t>Precept 50%</t>
  </si>
  <si>
    <t>Amenity Mowing Grant</t>
  </si>
  <si>
    <t>NPOWER</t>
  </si>
  <si>
    <t>Energy Costs 1st quarter</t>
  </si>
  <si>
    <t>CPRE</t>
  </si>
  <si>
    <t>Countryside charity</t>
  </si>
  <si>
    <t>N/A</t>
  </si>
  <si>
    <t>Savings Account 2</t>
  </si>
  <si>
    <t>Rugby Borough Council</t>
  </si>
  <si>
    <t>Direct Debit SF Ltd</t>
  </si>
  <si>
    <t xml:space="preserve">Zurich </t>
  </si>
  <si>
    <t>Insurance</t>
  </si>
  <si>
    <t>S F Ltd Seels - Street light loan repayment</t>
  </si>
  <si>
    <t>C J Squire</t>
  </si>
  <si>
    <t>Payrole admin</t>
  </si>
  <si>
    <t>WALC</t>
  </si>
  <si>
    <t>Annual Subs</t>
  </si>
  <si>
    <t>April</t>
  </si>
  <si>
    <t>E Hobson</t>
  </si>
  <si>
    <t>HMRC VTR</t>
  </si>
  <si>
    <t>VAT Rebate</t>
  </si>
  <si>
    <t>Transfer money to savings account</t>
  </si>
  <si>
    <t>Current account</t>
  </si>
  <si>
    <t>Balance as per Bank Savings Accounts</t>
  </si>
  <si>
    <t>May</t>
  </si>
  <si>
    <t>MKVH</t>
  </si>
  <si>
    <t>Rental for MKVH</t>
  </si>
  <si>
    <t>J Dalby</t>
  </si>
  <si>
    <t>Hedge Trim</t>
  </si>
  <si>
    <t>Salary P Clegg</t>
  </si>
  <si>
    <t>Tax P Clegg</t>
  </si>
  <si>
    <t>Salary for 1st quarter</t>
  </si>
  <si>
    <t>Tax payment for P Clegg</t>
  </si>
  <si>
    <t>Unity Trust Bank</t>
  </si>
  <si>
    <t>Intrest</t>
  </si>
  <si>
    <t>Direct Debit</t>
  </si>
  <si>
    <t>ICO</t>
  </si>
  <si>
    <t>Data protection fee</t>
  </si>
  <si>
    <t>Service charge</t>
  </si>
  <si>
    <t>Round the Revel</t>
  </si>
  <si>
    <t>Street light Maintenance</t>
  </si>
  <si>
    <t>P Clegg / WIX</t>
  </si>
  <si>
    <t>Website annual fees</t>
  </si>
  <si>
    <t>E Choudry</t>
  </si>
  <si>
    <t>Creative landscapes</t>
  </si>
  <si>
    <t>Grass cutting</t>
  </si>
  <si>
    <t>Street light Electricity</t>
  </si>
  <si>
    <t>internal Audit fees</t>
  </si>
  <si>
    <t>Bank Savings Total Interest</t>
  </si>
  <si>
    <t>Salary for 2nd quarter</t>
  </si>
  <si>
    <t>P Clegg</t>
  </si>
  <si>
    <t>Pay Norton Anti Virus</t>
  </si>
  <si>
    <t>n/a</t>
  </si>
  <si>
    <t>300015</t>
  </si>
  <si>
    <t>300016</t>
  </si>
  <si>
    <t>300017</t>
  </si>
  <si>
    <t>PCC St Ediths Church</t>
  </si>
  <si>
    <t>Royal British Legion</t>
  </si>
  <si>
    <t>Poppy appeal</t>
  </si>
  <si>
    <t>Archway lighting</t>
  </si>
  <si>
    <t>Rememberance day</t>
  </si>
  <si>
    <t>Moore</t>
  </si>
  <si>
    <t>Replacement furniture to Village Hall</t>
  </si>
  <si>
    <t>External Auditor</t>
  </si>
  <si>
    <t>Old Invoice from E-On</t>
  </si>
  <si>
    <t>H1A938D73B</t>
  </si>
  <si>
    <t>H1A78369BA</t>
  </si>
  <si>
    <t>3rd Quarter street light</t>
  </si>
  <si>
    <t>IN08558907</t>
  </si>
  <si>
    <t>Date/Ref</t>
  </si>
  <si>
    <t>Page / Item / Ref</t>
  </si>
  <si>
    <t>Pay new/replacement ink cartridges</t>
  </si>
  <si>
    <t>ROSPA</t>
  </si>
  <si>
    <t>Wickstead Leisure</t>
  </si>
  <si>
    <t>Playground Inspection course</t>
  </si>
  <si>
    <t>Playground annual inspection</t>
  </si>
  <si>
    <t>Internal Transfer</t>
  </si>
  <si>
    <t>Bank Balances at Start (Fishponds. Account 20428963)</t>
  </si>
  <si>
    <t>Bank Balances at Start (Savings 2. Account 20476216)</t>
  </si>
  <si>
    <t>Monks Kirby Parish Council Savings Accounts</t>
  </si>
  <si>
    <t>Joint Bank Balances at Start</t>
  </si>
  <si>
    <t>Joint Current Bank Balance</t>
  </si>
  <si>
    <t>Book keeping charge</t>
  </si>
  <si>
    <t>23/24 - 56</t>
  </si>
  <si>
    <t>Carter Jonas</t>
  </si>
  <si>
    <t>Fish Ponds / Millenium green licence</t>
  </si>
  <si>
    <t>Income (minus interest)</t>
  </si>
  <si>
    <t>Expenditure (minus internal transfer Savings)</t>
  </si>
  <si>
    <t>Internal transfer to Savings</t>
  </si>
  <si>
    <t>December</t>
  </si>
  <si>
    <t>January</t>
  </si>
  <si>
    <t>122309</t>
  </si>
  <si>
    <t>Street light repair</t>
  </si>
  <si>
    <t>Training Courses</t>
  </si>
  <si>
    <t>IN09346939</t>
  </si>
  <si>
    <t>Street light Energy cost 1st quarter</t>
  </si>
  <si>
    <t>Invoice Date</t>
  </si>
  <si>
    <t>Supplier's VAT Reg No.</t>
  </si>
  <si>
    <t>Company</t>
  </si>
  <si>
    <t>Invoice</t>
  </si>
  <si>
    <t>Details of Supply</t>
  </si>
  <si>
    <t>To Whom addressed</t>
  </si>
  <si>
    <t>VAT paid</t>
  </si>
  <si>
    <t>GB372851186</t>
  </si>
  <si>
    <t>INV06695443</t>
  </si>
  <si>
    <t>22/23-03</t>
  </si>
  <si>
    <t>14062023MKPC1</t>
  </si>
  <si>
    <t>June</t>
  </si>
  <si>
    <t>06092023MKPC2</t>
  </si>
  <si>
    <t>July</t>
  </si>
  <si>
    <t>August</t>
  </si>
  <si>
    <t>NP291864343</t>
  </si>
  <si>
    <t>IN07633262</t>
  </si>
  <si>
    <t>September</t>
  </si>
  <si>
    <t>October</t>
  </si>
  <si>
    <t>November</t>
  </si>
  <si>
    <t>Salary for 4th quarter</t>
  </si>
  <si>
    <t>February</t>
  </si>
  <si>
    <t>Transaction list upto 31/03/24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</si>
</sst>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dd/mm/yy;@"/>
    <numFmt numFmtId="167" formatCode="#,##0.00_);\-\(#,##0.00\)"/>
    <numFmt numFmtId="168" formatCode="&quot;£&quot;#,##0.00"/>
    <numFmt numFmtId="169" formatCode="#,##0.00_ ;\-#,##0.00\ "/>
  </numFmts>
  <fonts count="17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b/>
      <u/>
      <sz val="12"/>
      <name val="Arial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0" fontId="7" fillId="0" borderId="0" xfId="0" applyFont="1"/>
    <xf numFmtId="49" fontId="6" fillId="0" borderId="0" xfId="0" applyNumberFormat="1" applyFont="1"/>
    <xf numFmtId="4" fontId="7" fillId="0" borderId="0" xfId="0" applyNumberFormat="1" applyFont="1" applyAlignment="1" applyProtection="1">
      <alignment horizontal="left"/>
      <protection locked="0"/>
    </xf>
    <xf numFmtId="4" fontId="7" fillId="2" borderId="1" xfId="0" applyNumberFormat="1" applyFont="1" applyFill="1" applyBorder="1"/>
    <xf numFmtId="4" fontId="7" fillId="0" borderId="0" xfId="0" applyNumberFormat="1" applyFont="1"/>
    <xf numFmtId="0" fontId="5" fillId="0" borderId="0" xfId="0" applyFont="1" applyProtection="1">
      <protection locked="0"/>
    </xf>
    <xf numFmtId="4" fontId="0" fillId="0" borderId="0" xfId="0" applyNumberFormat="1"/>
    <xf numFmtId="4" fontId="8" fillId="0" borderId="2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4" fontId="7" fillId="2" borderId="0" xfId="0" applyNumberFormat="1" applyFont="1" applyFill="1"/>
    <xf numFmtId="0" fontId="0" fillId="0" borderId="0" xfId="0" applyAlignment="1">
      <alignment horizontal="left"/>
    </xf>
    <xf numFmtId="4" fontId="7" fillId="2" borderId="4" xfId="0" applyNumberFormat="1" applyFont="1" applyFill="1" applyBorder="1"/>
    <xf numFmtId="0" fontId="10" fillId="0" borderId="0" xfId="0" applyFont="1"/>
    <xf numFmtId="4" fontId="7" fillId="0" borderId="0" xfId="0" applyNumberFormat="1" applyFont="1" applyAlignment="1" applyProtection="1">
      <alignment horizontal="right"/>
      <protection locked="0"/>
    </xf>
    <xf numFmtId="0" fontId="10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 applyProtection="1">
      <alignment horizontal="left"/>
      <protection locked="0"/>
    </xf>
    <xf numFmtId="4" fontId="8" fillId="0" borderId="3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14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/>
    <xf numFmtId="0" fontId="11" fillId="0" borderId="0" xfId="0" applyFont="1"/>
    <xf numFmtId="39" fontId="0" fillId="0" borderId="0" xfId="0" applyNumberFormat="1" applyProtection="1">
      <protection locked="0"/>
    </xf>
    <xf numFmtId="39" fontId="0" fillId="2" borderId="0" xfId="0" applyNumberFormat="1" applyFill="1"/>
    <xf numFmtId="39" fontId="7" fillId="0" borderId="7" xfId="0" applyNumberFormat="1" applyFont="1" applyBorder="1" applyProtection="1">
      <protection locked="0"/>
    </xf>
    <xf numFmtId="0" fontId="2" fillId="0" borderId="0" xfId="0" applyFont="1"/>
    <xf numFmtId="4" fontId="2" fillId="0" borderId="0" xfId="0" applyNumberFormat="1" applyFont="1"/>
    <xf numFmtId="49" fontId="2" fillId="0" borderId="0" xfId="0" applyNumberFormat="1" applyFont="1"/>
    <xf numFmtId="0" fontId="3" fillId="0" borderId="0" xfId="0" applyFont="1"/>
    <xf numFmtId="39" fontId="0" fillId="0" borderId="0" xfId="0" applyNumberFormat="1"/>
    <xf numFmtId="0" fontId="7" fillId="0" borderId="0" xfId="0" applyFont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4" fontId="3" fillId="0" borderId="0" xfId="0" applyNumberFormat="1" applyFont="1"/>
    <xf numFmtId="168" fontId="6" fillId="0" borderId="0" xfId="0" applyNumberFormat="1" applyFont="1" applyAlignment="1">
      <alignment horizontal="left"/>
    </xf>
    <xf numFmtId="0" fontId="12" fillId="0" borderId="0" xfId="0" applyFont="1"/>
    <xf numFmtId="0" fontId="2" fillId="0" borderId="6" xfId="0" applyFont="1" applyBorder="1" applyAlignment="1">
      <alignment horizontal="center" vertical="center" wrapText="1"/>
    </xf>
    <xf numFmtId="14" fontId="7" fillId="0" borderId="0" xfId="0" applyNumberFormat="1" applyFont="1"/>
    <xf numFmtId="4" fontId="8" fillId="0" borderId="0" xfId="0" applyNumberFormat="1" applyFont="1" applyAlignment="1" applyProtection="1">
      <alignment wrapText="1"/>
      <protection locked="0"/>
    </xf>
    <xf numFmtId="4" fontId="7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 applyProtection="1">
      <alignment horizontal="left"/>
      <protection locked="0"/>
    </xf>
    <xf numFmtId="4" fontId="8" fillId="0" borderId="10" xfId="0" applyNumberFormat="1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/>
      <protection locked="0"/>
    </xf>
    <xf numFmtId="4" fontId="8" fillId="0" borderId="11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9" xfId="0" applyBorder="1"/>
    <xf numFmtId="164" fontId="0" fillId="0" borderId="9" xfId="0" applyNumberFormat="1" applyBorder="1"/>
    <xf numFmtId="164" fontId="3" fillId="0" borderId="9" xfId="0" applyNumberFormat="1" applyFont="1" applyBorder="1"/>
    <xf numFmtId="0" fontId="7" fillId="0" borderId="9" xfId="0" applyFont="1" applyBorder="1" applyAlignment="1">
      <alignment horizontal="left"/>
    </xf>
    <xf numFmtId="0" fontId="7" fillId="0" borderId="9" xfId="0" applyFont="1" applyBorder="1"/>
    <xf numFmtId="164" fontId="7" fillId="0" borderId="9" xfId="0" applyNumberFormat="1" applyFont="1" applyBorder="1"/>
    <xf numFmtId="4" fontId="7" fillId="0" borderId="9" xfId="0" applyNumberFormat="1" applyFont="1" applyBorder="1" applyProtection="1">
      <protection locked="0"/>
    </xf>
    <xf numFmtId="4" fontId="0" fillId="0" borderId="9" xfId="0" applyNumberFormat="1" applyBorder="1"/>
    <xf numFmtId="166" fontId="7" fillId="0" borderId="9" xfId="0" applyNumberFormat="1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Protection="1">
      <protection locked="0"/>
    </xf>
    <xf numFmtId="165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/>
    <xf numFmtId="164" fontId="0" fillId="0" borderId="13" xfId="0" applyNumberFormat="1" applyBorder="1"/>
    <xf numFmtId="4" fontId="0" fillId="2" borderId="14" xfId="0" applyNumberFormat="1" applyFill="1" applyBorder="1"/>
    <xf numFmtId="165" fontId="0" fillId="0" borderId="15" xfId="0" applyNumberFormat="1" applyBorder="1" applyAlignment="1">
      <alignment horizontal="left"/>
    </xf>
    <xf numFmtId="4" fontId="0" fillId="2" borderId="16" xfId="0" applyNumberFormat="1" applyFill="1" applyBorder="1"/>
    <xf numFmtId="165" fontId="7" fillId="0" borderId="15" xfId="0" applyNumberFormat="1" applyFont="1" applyBorder="1" applyAlignment="1">
      <alignment horizontal="left"/>
    </xf>
    <xf numFmtId="14" fontId="0" fillId="0" borderId="15" xfId="0" applyNumberFormat="1" applyBorder="1" applyAlignment="1">
      <alignment horizontal="left"/>
    </xf>
    <xf numFmtId="165" fontId="7" fillId="0" borderId="15" xfId="0" applyNumberFormat="1" applyFont="1" applyBorder="1"/>
    <xf numFmtId="4" fontId="7" fillId="2" borderId="16" xfId="0" applyNumberFormat="1" applyFont="1" applyFill="1" applyBorder="1"/>
    <xf numFmtId="0" fontId="7" fillId="0" borderId="15" xfId="0" applyFont="1" applyBorder="1" applyProtection="1">
      <protection locked="0"/>
    </xf>
    <xf numFmtId="0" fontId="7" fillId="0" borderId="17" xfId="0" applyFont="1" applyBorder="1"/>
    <xf numFmtId="0" fontId="7" fillId="0" borderId="18" xfId="0" applyFont="1" applyBorder="1"/>
    <xf numFmtId="4" fontId="7" fillId="0" borderId="18" xfId="0" applyNumberFormat="1" applyFont="1" applyBorder="1"/>
    <xf numFmtId="4" fontId="7" fillId="2" borderId="18" xfId="0" applyNumberFormat="1" applyFont="1" applyFill="1" applyBorder="1"/>
    <xf numFmtId="4" fontId="7" fillId="2" borderId="19" xfId="0" applyNumberFormat="1" applyFont="1" applyFill="1" applyBorder="1"/>
    <xf numFmtId="4" fontId="7" fillId="0" borderId="20" xfId="0" applyNumberFormat="1" applyFont="1" applyBorder="1"/>
    <xf numFmtId="4" fontId="7" fillId="0" borderId="21" xfId="0" applyNumberFormat="1" applyFont="1" applyBorder="1" applyProtection="1">
      <protection locked="0"/>
    </xf>
    <xf numFmtId="4" fontId="7" fillId="2" borderId="22" xfId="0" applyNumberFormat="1" applyFont="1" applyFill="1" applyBorder="1"/>
    <xf numFmtId="4" fontId="7" fillId="2" borderId="23" xfId="0" applyNumberFormat="1" applyFont="1" applyFill="1" applyBorder="1"/>
    <xf numFmtId="4" fontId="7" fillId="2" borderId="24" xfId="0" applyNumberFormat="1" applyFont="1" applyFill="1" applyBorder="1"/>
    <xf numFmtId="4" fontId="7" fillId="2" borderId="25" xfId="0" applyNumberFormat="1" applyFont="1" applyFill="1" applyBorder="1"/>
    <xf numFmtId="0" fontId="3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3" fontId="0" fillId="0" borderId="15" xfId="0" applyNumberFormat="1" applyBorder="1"/>
    <xf numFmtId="39" fontId="0" fillId="0" borderId="16" xfId="0" applyNumberFormat="1" applyBorder="1"/>
    <xf numFmtId="3" fontId="3" fillId="0" borderId="15" xfId="0" applyNumberFormat="1" applyFont="1" applyBorder="1"/>
    <xf numFmtId="39" fontId="0" fillId="2" borderId="16" xfId="0" applyNumberFormat="1" applyFill="1" applyBorder="1"/>
    <xf numFmtId="39" fontId="3" fillId="2" borderId="16" xfId="0" applyNumberFormat="1" applyFont="1" applyFill="1" applyBorder="1"/>
    <xf numFmtId="0" fontId="0" fillId="0" borderId="18" xfId="0" applyBorder="1"/>
    <xf numFmtId="39" fontId="0" fillId="2" borderId="19" xfId="0" applyNumberFormat="1" applyFill="1" applyBorder="1"/>
    <xf numFmtId="3" fontId="0" fillId="0" borderId="12" xfId="0" applyNumberFormat="1" applyBorder="1"/>
    <xf numFmtId="39" fontId="0" fillId="0" borderId="14" xfId="0" applyNumberFormat="1" applyBorder="1"/>
    <xf numFmtId="0" fontId="2" fillId="0" borderId="23" xfId="0" applyFont="1" applyBorder="1"/>
    <xf numFmtId="0" fontId="0" fillId="0" borderId="24" xfId="0" applyBorder="1"/>
    <xf numFmtId="39" fontId="0" fillId="2" borderId="25" xfId="0" applyNumberFormat="1" applyFill="1" applyBorder="1"/>
    <xf numFmtId="0" fontId="3" fillId="0" borderId="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3" fontId="0" fillId="3" borderId="0" xfId="0" applyNumberFormat="1" applyFill="1"/>
    <xf numFmtId="0" fontId="0" fillId="3" borderId="0" xfId="0" applyFill="1"/>
    <xf numFmtId="39" fontId="0" fillId="3" borderId="0" xfId="0" applyNumberFormat="1" applyFill="1"/>
    <xf numFmtId="3" fontId="0" fillId="0" borderId="0" xfId="0" applyNumberFormat="1"/>
    <xf numFmtId="0" fontId="3" fillId="0" borderId="33" xfId="0" applyFont="1" applyBorder="1" applyAlignment="1">
      <alignment horizontal="left"/>
    </xf>
    <xf numFmtId="0" fontId="0" fillId="0" borderId="35" xfId="0" applyBorder="1"/>
    <xf numFmtId="39" fontId="0" fillId="0" borderId="36" xfId="0" applyNumberFormat="1" applyBorder="1"/>
    <xf numFmtId="165" fontId="7" fillId="0" borderId="9" xfId="0" applyNumberFormat="1" applyFont="1" applyBorder="1" applyAlignment="1" applyProtection="1">
      <alignment horizontal="left"/>
      <protection locked="0"/>
    </xf>
    <xf numFmtId="14" fontId="7" fillId="0" borderId="9" xfId="0" applyNumberFormat="1" applyFont="1" applyBorder="1" applyAlignment="1" applyProtection="1">
      <alignment horizontal="left"/>
      <protection locked="0"/>
    </xf>
    <xf numFmtId="1" fontId="7" fillId="0" borderId="9" xfId="0" applyNumberFormat="1" applyFont="1" applyBorder="1" applyProtection="1">
      <protection locked="0"/>
    </xf>
    <xf numFmtId="4" fontId="7" fillId="0" borderId="9" xfId="0" applyNumberFormat="1" applyFont="1" applyBorder="1" applyAlignment="1" applyProtection="1">
      <alignment wrapText="1"/>
      <protection locked="0"/>
    </xf>
    <xf numFmtId="4" fontId="7" fillId="0" borderId="9" xfId="0" applyNumberFormat="1" applyFont="1" applyBorder="1" applyAlignment="1" applyProtection="1">
      <alignment horizontal="left"/>
      <protection locked="0"/>
    </xf>
    <xf numFmtId="4" fontId="7" fillId="0" borderId="9" xfId="0" quotePrefix="1" applyNumberFormat="1" applyFont="1" applyBorder="1" applyProtection="1">
      <protection locked="0"/>
    </xf>
    <xf numFmtId="165" fontId="7" fillId="0" borderId="9" xfId="0" applyNumberFormat="1" applyFont="1" applyBorder="1" applyProtection="1">
      <protection locked="0"/>
    </xf>
    <xf numFmtId="14" fontId="0" fillId="0" borderId="12" xfId="0" applyNumberFormat="1" applyBorder="1" applyAlignment="1">
      <alignment horizontal="left" vertical="top" wrapText="1"/>
    </xf>
    <xf numFmtId="14" fontId="0" fillId="0" borderId="13" xfId="0" applyNumberForma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3" xfId="0" applyBorder="1" applyAlignment="1">
      <alignment vertical="top"/>
    </xf>
    <xf numFmtId="0" fontId="0" fillId="0" borderId="13" xfId="0" applyBorder="1" applyAlignment="1">
      <alignment vertical="top" wrapText="1"/>
    </xf>
    <xf numFmtId="4" fontId="7" fillId="0" borderId="13" xfId="0" applyNumberFormat="1" applyFont="1" applyBorder="1" applyProtection="1">
      <protection locked="0"/>
    </xf>
    <xf numFmtId="4" fontId="7" fillId="2" borderId="14" xfId="0" applyNumberFormat="1" applyFont="1" applyFill="1" applyBorder="1"/>
    <xf numFmtId="165" fontId="7" fillId="0" borderId="15" xfId="0" applyNumberFormat="1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7" xfId="0" applyFont="1" applyBorder="1" applyProtection="1">
      <protection locked="0"/>
    </xf>
    <xf numFmtId="0" fontId="7" fillId="0" borderId="18" xfId="0" applyFont="1" applyBorder="1" applyProtection="1">
      <protection locked="0"/>
    </xf>
    <xf numFmtId="4" fontId="7" fillId="0" borderId="18" xfId="0" applyNumberFormat="1" applyFont="1" applyBorder="1" applyProtection="1">
      <protection locked="0"/>
    </xf>
    <xf numFmtId="4" fontId="7" fillId="0" borderId="18" xfId="0" applyNumberFormat="1" applyFont="1" applyBorder="1" applyAlignment="1" applyProtection="1">
      <alignment wrapText="1"/>
      <protection locked="0"/>
    </xf>
    <xf numFmtId="4" fontId="8" fillId="0" borderId="10" xfId="0" applyNumberFormat="1" applyFont="1" applyBorder="1" applyAlignment="1" applyProtection="1">
      <alignment horizontal="center"/>
      <protection locked="0"/>
    </xf>
    <xf numFmtId="4" fontId="9" fillId="0" borderId="9" xfId="0" applyNumberFormat="1" applyFont="1" applyBorder="1" applyProtection="1">
      <protection locked="0"/>
    </xf>
    <xf numFmtId="4" fontId="13" fillId="0" borderId="9" xfId="0" applyNumberFormat="1" applyFont="1" applyBorder="1" applyProtection="1">
      <protection locked="0"/>
    </xf>
    <xf numFmtId="165" fontId="0" fillId="0" borderId="12" xfId="0" applyNumberFormat="1" applyBorder="1"/>
    <xf numFmtId="4" fontId="0" fillId="0" borderId="13" xfId="0" applyNumberFormat="1" applyBorder="1"/>
    <xf numFmtId="165" fontId="0" fillId="0" borderId="15" xfId="0" applyNumberFormat="1" applyBorder="1"/>
    <xf numFmtId="14" fontId="0" fillId="0" borderId="15" xfId="0" applyNumberFormat="1" applyBorder="1"/>
    <xf numFmtId="165" fontId="14" fillId="0" borderId="9" xfId="3" applyNumberFormat="1" applyBorder="1" applyAlignment="1" applyProtection="1">
      <alignment horizontal="left"/>
      <protection locked="0"/>
    </xf>
    <xf numFmtId="4" fontId="7" fillId="0" borderId="26" xfId="0" applyNumberFormat="1" applyFont="1" applyBorder="1" applyAlignment="1" applyProtection="1">
      <alignment wrapText="1"/>
      <protection locked="0"/>
    </xf>
    <xf numFmtId="169" fontId="0" fillId="0" borderId="0" xfId="0" applyNumberFormat="1"/>
    <xf numFmtId="39" fontId="2" fillId="2" borderId="19" xfId="0" applyNumberFormat="1" applyFont="1" applyFill="1" applyBorder="1"/>
    <xf numFmtId="39" fontId="2" fillId="0" borderId="14" xfId="0" applyNumberFormat="1" applyFont="1" applyBorder="1" applyProtection="1"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39" fontId="2" fillId="2" borderId="1" xfId="0" applyNumberFormat="1" applyFont="1" applyFill="1" applyBorder="1"/>
    <xf numFmtId="39" fontId="2" fillId="0" borderId="0" xfId="0" applyNumberFormat="1" applyFont="1" applyProtection="1">
      <protection locked="0"/>
    </xf>
    <xf numFmtId="0" fontId="1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2" fillId="0" borderId="40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0" fillId="0" borderId="41" xfId="0" applyBorder="1" applyProtection="1">
      <protection locked="0"/>
    </xf>
    <xf numFmtId="4" fontId="0" fillId="0" borderId="11" xfId="0" applyNumberFormat="1" applyBorder="1" applyProtection="1">
      <protection locked="0"/>
    </xf>
    <xf numFmtId="0" fontId="1" fillId="0" borderId="41" xfId="0" applyFont="1" applyBorder="1" applyProtection="1">
      <protection locked="0"/>
    </xf>
    <xf numFmtId="39" fontId="0" fillId="0" borderId="11" xfId="0" applyNumberFormat="1" applyBorder="1" applyProtection="1">
      <protection locked="0"/>
    </xf>
    <xf numFmtId="39" fontId="3" fillId="0" borderId="11" xfId="0" applyNumberFormat="1" applyFont="1" applyBorder="1" applyProtection="1">
      <protection locked="0"/>
    </xf>
    <xf numFmtId="39" fontId="7" fillId="0" borderId="11" xfId="0" applyNumberFormat="1" applyFont="1" applyBorder="1" applyProtection="1">
      <protection locked="0"/>
    </xf>
    <xf numFmtId="39" fontId="7" fillId="0" borderId="0" xfId="0" applyNumberFormat="1" applyFont="1" applyProtection="1">
      <protection locked="0"/>
    </xf>
    <xf numFmtId="0" fontId="4" fillId="0" borderId="41" xfId="0" applyFont="1" applyBorder="1" applyProtection="1">
      <protection locked="0"/>
    </xf>
    <xf numFmtId="39" fontId="0" fillId="2" borderId="42" xfId="0" applyNumberFormat="1" applyFill="1" applyBorder="1" applyProtection="1">
      <protection locked="0"/>
    </xf>
    <xf numFmtId="39" fontId="3" fillId="2" borderId="43" xfId="0" applyNumberFormat="1" applyFont="1" applyFill="1" applyBorder="1" applyProtection="1">
      <protection locked="0"/>
    </xf>
    <xf numFmtId="39" fontId="0" fillId="2" borderId="11" xfId="0" applyNumberFormat="1" applyFill="1" applyBorder="1" applyProtection="1">
      <protection locked="0"/>
    </xf>
    <xf numFmtId="167" fontId="0" fillId="0" borderId="0" xfId="0" applyNumberFormat="1" applyProtection="1">
      <protection locked="0"/>
    </xf>
    <xf numFmtId="167" fontId="0" fillId="0" borderId="11" xfId="0" applyNumberForma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4" fontId="0" fillId="0" borderId="46" xfId="0" applyNumberFormat="1" applyBorder="1" applyProtection="1">
      <protection locked="0"/>
    </xf>
    <xf numFmtId="39" fontId="0" fillId="0" borderId="11" xfId="0" applyNumberFormat="1" applyBorder="1"/>
    <xf numFmtId="39" fontId="2" fillId="2" borderId="6" xfId="0" applyNumberFormat="1" applyFont="1" applyFill="1" applyBorder="1"/>
    <xf numFmtId="39" fontId="2" fillId="2" borderId="6" xfId="0" applyNumberFormat="1" applyFont="1" applyFill="1" applyBorder="1" applyProtection="1">
      <protection locked="0"/>
    </xf>
    <xf numFmtId="0" fontId="16" fillId="4" borderId="12" xfId="0" applyFont="1" applyFill="1" applyBorder="1" applyAlignment="1">
      <alignment horizontal="left" wrapText="1"/>
    </xf>
    <xf numFmtId="0" fontId="16" fillId="4" borderId="13" xfId="0" applyFont="1" applyFill="1" applyBorder="1" applyAlignment="1">
      <alignment horizontal="left" wrapText="1"/>
    </xf>
    <xf numFmtId="0" fontId="16" fillId="4" borderId="14" xfId="0" applyFont="1" applyFill="1" applyBorder="1" applyAlignment="1">
      <alignment horizontal="left" wrapText="1"/>
    </xf>
    <xf numFmtId="14" fontId="16" fillId="0" borderId="15" xfId="0" applyNumberFormat="1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17" fontId="0" fillId="0" borderId="13" xfId="0" applyNumberFormat="1" applyBorder="1" applyAlignment="1">
      <alignment vertical="top"/>
    </xf>
    <xf numFmtId="14" fontId="7" fillId="0" borderId="9" xfId="0" applyNumberFormat="1" applyFont="1" applyBorder="1" applyProtection="1">
      <protection locked="0"/>
    </xf>
    <xf numFmtId="0" fontId="16" fillId="0" borderId="9" xfId="0" applyFont="1" applyBorder="1"/>
    <xf numFmtId="17" fontId="0" fillId="0" borderId="9" xfId="0" applyNumberFormat="1" applyBorder="1" applyAlignment="1">
      <alignment vertical="top"/>
    </xf>
    <xf numFmtId="1" fontId="7" fillId="0" borderId="26" xfId="0" applyNumberFormat="1" applyFont="1" applyBorder="1" applyProtection="1">
      <protection locked="0"/>
    </xf>
    <xf numFmtId="1" fontId="7" fillId="0" borderId="0" xfId="0" applyNumberFormat="1" applyFont="1" applyProtection="1">
      <protection locked="0"/>
    </xf>
    <xf numFmtId="1" fontId="7" fillId="0" borderId="9" xfId="0" quotePrefix="1" applyNumberFormat="1" applyFont="1" applyBorder="1" applyProtection="1">
      <protection locked="0"/>
    </xf>
    <xf numFmtId="0" fontId="2" fillId="0" borderId="3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" fontId="8" fillId="0" borderId="0" xfId="0" applyNumberFormat="1" applyFont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2" borderId="47" xfId="0" applyFont="1" applyFill="1" applyBorder="1" applyAlignment="1" applyProtection="1">
      <alignment horizontal="left"/>
      <protection locked="0"/>
    </xf>
    <xf numFmtId="0" fontId="2" fillId="2" borderId="48" xfId="0" applyFont="1" applyFill="1" applyBorder="1" applyAlignment="1" applyProtection="1">
      <alignment horizontal="left"/>
      <protection locked="0"/>
    </xf>
    <xf numFmtId="0" fontId="2" fillId="0" borderId="4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3" fillId="0" borderId="2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38" xfId="0" applyFont="1" applyBorder="1" applyAlignment="1">
      <alignment horizontal="center" wrapText="1"/>
    </xf>
  </cellXfs>
  <cellStyles count="4">
    <cellStyle name="Comma 2" xfId="2" xr:uid="{1A0C26DA-A0E2-45AC-B1DF-C1E4D6167B43}"/>
    <cellStyle name="Hyperlink" xfId="3" builtinId="8"/>
    <cellStyle name="Normal" xfId="0" builtinId="0"/>
    <cellStyle name="Normal 2" xfId="1" xr:uid="{1D3C226F-BB58-460C-9108-9957A97C1694}"/>
  </cellStyles>
  <dxfs count="0"/>
  <tableStyles count="0" defaultTableStyle="TableStyleMedium9" defaultPivotStyle="PivotStyleLight16"/>
  <colors>
    <mruColors>
      <color rgb="FFFFCCFF"/>
      <color rgb="FFFF99FF"/>
      <color rgb="FFFF99CC"/>
      <color rgb="FFFFFF99"/>
      <color rgb="FF66FFFF"/>
      <color rgb="FF33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microsoft.com/office/2017/10/relationships/person" Target="persons/person6.xml"/><Relationship Id="rId26" Type="http://schemas.microsoft.com/office/2017/10/relationships/person" Target="persons/person13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17" Type="http://schemas.microsoft.com/office/2017/10/relationships/person" Target="persons/person5.xml"/><Relationship Id="rId25" Type="http://schemas.microsoft.com/office/2017/10/relationships/person" Target="persons/person11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24" Type="http://schemas.microsoft.com/office/2017/10/relationships/person" Target="persons/person10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23" Type="http://schemas.microsoft.com/office/2017/10/relationships/person" Target="persons/person0.xml"/><Relationship Id="rId28" Type="http://schemas.microsoft.com/office/2017/10/relationships/person" Target="persons/person14.xml"/><Relationship Id="rId10" Type="http://schemas.openxmlformats.org/officeDocument/2006/relationships/styles" Target="styles.xml"/><Relationship Id="rId19" Type="http://schemas.microsoft.com/office/2017/10/relationships/person" Target="persons/person8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27" Type="http://schemas.microsoft.com/office/2017/10/relationships/person" Target="persons/person16.xml"/><Relationship Id="rId14" Type="http://schemas.microsoft.com/office/2017/10/relationships/person" Target="persons/person1.xml"/><Relationship Id="rId30" Type="http://schemas.microsoft.com/office/2017/10/relationships/person" Target="persons/person15.xml"/><Relationship Id="rId22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8"/>
  <sheetViews>
    <sheetView tabSelected="1" workbookViewId="0">
      <pane ySplit="7" topLeftCell="A8" activePane="bottomLeft" state="frozen"/>
      <selection pane="bottomLeft" activeCell="A20" sqref="A20"/>
    </sheetView>
  </sheetViews>
  <sheetFormatPr defaultColWidth="9.109375" defaultRowHeight="14.4" x14ac:dyDescent="0.3"/>
  <cols>
    <col min="1" max="1" width="10.6640625" style="11" bestFit="1" customWidth="1"/>
    <col min="2" max="2" width="15" style="11" customWidth="1"/>
    <col min="3" max="3" width="31.33203125" style="15" customWidth="1"/>
    <col min="4" max="4" width="32.33203125" style="15" customWidth="1"/>
    <col min="5" max="6" width="11.6640625" style="11" customWidth="1"/>
    <col min="7" max="9" width="11.6640625" style="15" customWidth="1"/>
    <col min="10" max="12" width="11.6640625" style="11" customWidth="1"/>
    <col min="13" max="13" width="13.77734375" style="11" customWidth="1"/>
    <col min="14" max="21" width="11.6640625" style="11" customWidth="1"/>
    <col min="22" max="22" width="9.109375" style="15"/>
    <col min="23" max="23" width="9.109375" style="15" customWidth="1"/>
    <col min="24" max="24" width="9.109375" style="15"/>
    <col min="25" max="25" width="9.109375" style="11" customWidth="1"/>
    <col min="26" max="16384" width="9.109375" style="11"/>
  </cols>
  <sheetData>
    <row r="1" spans="1:25" x14ac:dyDescent="0.3">
      <c r="A1" s="5" t="s">
        <v>11</v>
      </c>
      <c r="C1" s="8"/>
      <c r="D1" s="8"/>
      <c r="E1" s="12"/>
      <c r="F1" s="12"/>
      <c r="G1" s="8"/>
      <c r="H1" s="7" t="s">
        <v>4</v>
      </c>
      <c r="I1" s="7"/>
      <c r="J1" s="12" t="s">
        <v>90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6"/>
      <c r="V1" s="8"/>
      <c r="W1" s="8"/>
      <c r="X1" s="8"/>
      <c r="Y1" s="6"/>
    </row>
    <row r="2" spans="1:25" x14ac:dyDescent="0.3">
      <c r="A2" s="6"/>
      <c r="C2" s="8"/>
      <c r="D2" s="8"/>
      <c r="E2" s="6"/>
      <c r="F2" s="6"/>
      <c r="G2" s="8"/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8"/>
      <c r="W2" s="8"/>
      <c r="X2" s="8"/>
      <c r="Y2" s="6"/>
    </row>
    <row r="3" spans="1:25" x14ac:dyDescent="0.3">
      <c r="A3" s="5" t="s">
        <v>0</v>
      </c>
      <c r="C3" s="8"/>
      <c r="D3" s="8"/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8"/>
      <c r="W3" s="8"/>
      <c r="X3" s="8"/>
      <c r="Y3" s="6"/>
    </row>
    <row r="4" spans="1:25" ht="15" thickBot="1" x14ac:dyDescent="0.35">
      <c r="B4" s="24" t="s">
        <v>10</v>
      </c>
      <c r="C4" s="22">
        <f>SUM(E23:U23)-V23</f>
        <v>0</v>
      </c>
      <c r="D4" s="8"/>
      <c r="E4" s="6"/>
      <c r="F4" s="6"/>
      <c r="G4" s="8"/>
      <c r="H4" s="13"/>
      <c r="I4" s="13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8"/>
      <c r="W4" s="8"/>
      <c r="X4" s="8"/>
      <c r="Y4" s="6"/>
    </row>
    <row r="5" spans="1:25" ht="15.6" thickTop="1" thickBot="1" x14ac:dyDescent="0.35">
      <c r="B5" s="5"/>
      <c r="C5" s="8"/>
      <c r="D5" s="8"/>
      <c r="E5" s="6"/>
      <c r="F5" s="6"/>
      <c r="G5" s="8"/>
      <c r="H5" s="13"/>
      <c r="I5" s="1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8"/>
      <c r="W5" s="8"/>
      <c r="X5" s="8"/>
      <c r="Y5" s="6"/>
    </row>
    <row r="6" spans="1:25" s="19" customFormat="1" x14ac:dyDescent="0.3">
      <c r="A6" s="31" t="s">
        <v>9</v>
      </c>
      <c r="B6" s="32" t="s">
        <v>13</v>
      </c>
      <c r="C6" s="33" t="s">
        <v>14</v>
      </c>
      <c r="D6" s="33" t="s">
        <v>15</v>
      </c>
      <c r="E6" s="34" t="s">
        <v>20</v>
      </c>
      <c r="F6" s="34" t="s">
        <v>20</v>
      </c>
      <c r="G6" s="35" t="s">
        <v>16</v>
      </c>
      <c r="H6" s="34" t="s">
        <v>21</v>
      </c>
      <c r="I6" s="34" t="s">
        <v>18</v>
      </c>
      <c r="J6" s="34" t="s">
        <v>18</v>
      </c>
      <c r="K6" s="34" t="s">
        <v>18</v>
      </c>
      <c r="L6" s="34" t="s">
        <v>65</v>
      </c>
      <c r="M6" s="34" t="s">
        <v>67</v>
      </c>
      <c r="N6" s="34" t="s">
        <v>57</v>
      </c>
      <c r="O6" s="34" t="s">
        <v>59</v>
      </c>
      <c r="P6" s="34" t="s">
        <v>60</v>
      </c>
      <c r="Q6" s="34" t="s">
        <v>19</v>
      </c>
      <c r="R6" s="202" t="s">
        <v>99</v>
      </c>
      <c r="S6" s="34" t="s">
        <v>82</v>
      </c>
      <c r="T6" s="34" t="s">
        <v>78</v>
      </c>
      <c r="U6" s="36"/>
      <c r="V6" s="18" t="s">
        <v>2</v>
      </c>
      <c r="W6" s="10"/>
      <c r="X6" s="10"/>
      <c r="Y6" s="9"/>
    </row>
    <row r="7" spans="1:25" s="19" customFormat="1" ht="15" thickBot="1" x14ac:dyDescent="0.35">
      <c r="A7" s="67"/>
      <c r="B7" s="68" t="s">
        <v>169</v>
      </c>
      <c r="C7" s="69"/>
      <c r="D7" s="69"/>
      <c r="E7" s="70" t="s">
        <v>37</v>
      </c>
      <c r="F7" s="70" t="s">
        <v>36</v>
      </c>
      <c r="G7" s="152"/>
      <c r="H7" s="152"/>
      <c r="I7" s="152" t="s">
        <v>89</v>
      </c>
      <c r="J7" s="70" t="s">
        <v>62</v>
      </c>
      <c r="K7" s="70" t="s">
        <v>63</v>
      </c>
      <c r="L7" s="70" t="s">
        <v>66</v>
      </c>
      <c r="M7" s="70" t="s">
        <v>68</v>
      </c>
      <c r="N7" s="70" t="s">
        <v>58</v>
      </c>
      <c r="O7" s="70"/>
      <c r="P7" s="70" t="s">
        <v>61</v>
      </c>
      <c r="Q7" s="70"/>
      <c r="R7" s="203"/>
      <c r="S7" s="70" t="s">
        <v>79</v>
      </c>
      <c r="T7" s="70" t="s">
        <v>79</v>
      </c>
      <c r="U7" s="70"/>
      <c r="V7" s="71" t="s">
        <v>1</v>
      </c>
      <c r="W7" s="10"/>
      <c r="X7" s="10"/>
      <c r="Y7" s="9"/>
    </row>
    <row r="8" spans="1:25" x14ac:dyDescent="0.3">
      <c r="A8" s="155">
        <v>45028</v>
      </c>
      <c r="B8" s="85">
        <v>1247</v>
      </c>
      <c r="C8" s="86" t="s">
        <v>108</v>
      </c>
      <c r="D8" s="86" t="s">
        <v>100</v>
      </c>
      <c r="E8" s="144"/>
      <c r="F8" s="144"/>
      <c r="G8" s="144"/>
      <c r="H8" s="156">
        <v>5418.5</v>
      </c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44"/>
      <c r="U8" s="144"/>
      <c r="V8" s="145">
        <f t="shared" ref="V8:V22" si="0">SUM(E8:U8)</f>
        <v>5418.5</v>
      </c>
      <c r="W8" s="8" t="s">
        <v>72</v>
      </c>
      <c r="X8" s="8" t="s">
        <v>72</v>
      </c>
      <c r="Y8" s="6"/>
    </row>
    <row r="9" spans="1:25" x14ac:dyDescent="0.3">
      <c r="A9" s="157">
        <v>45033</v>
      </c>
      <c r="B9" s="72">
        <v>1247</v>
      </c>
      <c r="C9" s="73" t="s">
        <v>108</v>
      </c>
      <c r="D9" s="73" t="s">
        <v>101</v>
      </c>
      <c r="E9" s="79"/>
      <c r="F9" s="79"/>
      <c r="G9" s="79"/>
      <c r="H9" s="80"/>
      <c r="I9" s="80"/>
      <c r="J9" s="80"/>
      <c r="K9" s="80"/>
      <c r="L9" s="80"/>
      <c r="M9" s="80"/>
      <c r="N9" s="80"/>
      <c r="O9" s="80"/>
      <c r="P9" s="80">
        <v>2548</v>
      </c>
      <c r="Q9" s="80"/>
      <c r="R9" s="80"/>
      <c r="S9" s="80"/>
      <c r="T9" s="79"/>
      <c r="U9" s="79"/>
      <c r="V9" s="94">
        <f t="shared" si="0"/>
        <v>2548</v>
      </c>
      <c r="W9" s="8" t="s">
        <v>72</v>
      </c>
      <c r="X9" s="8"/>
      <c r="Y9" s="6"/>
    </row>
    <row r="10" spans="1:25" x14ac:dyDescent="0.3">
      <c r="A10" s="157">
        <v>45069</v>
      </c>
      <c r="B10" s="72">
        <v>1250</v>
      </c>
      <c r="C10" s="73" t="s">
        <v>119</v>
      </c>
      <c r="D10" s="73" t="s">
        <v>120</v>
      </c>
      <c r="E10" s="79"/>
      <c r="F10" s="79">
        <v>281.69</v>
      </c>
      <c r="G10" s="79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79"/>
      <c r="U10" s="79"/>
      <c r="V10" s="94">
        <f t="shared" si="0"/>
        <v>281.69</v>
      </c>
      <c r="W10" s="8" t="s">
        <v>72</v>
      </c>
      <c r="X10" s="8"/>
      <c r="Y10" s="6"/>
    </row>
    <row r="11" spans="1:25" x14ac:dyDescent="0.3">
      <c r="A11" s="157">
        <v>45076</v>
      </c>
      <c r="B11" s="72">
        <v>1250</v>
      </c>
      <c r="C11" s="73" t="s">
        <v>119</v>
      </c>
      <c r="D11" s="73" t="s">
        <v>120</v>
      </c>
      <c r="E11" s="153"/>
      <c r="F11" s="154">
        <v>2896.75</v>
      </c>
      <c r="G11" s="79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153"/>
      <c r="U11" s="79"/>
      <c r="V11" s="94">
        <f>SUM(F11:U11)</f>
        <v>2896.75</v>
      </c>
      <c r="W11" s="8" t="s">
        <v>72</v>
      </c>
      <c r="X11" s="8"/>
      <c r="Y11" s="6"/>
    </row>
    <row r="12" spans="1:25" x14ac:dyDescent="0.3">
      <c r="A12" s="158">
        <v>45107</v>
      </c>
      <c r="B12" s="72">
        <v>1254</v>
      </c>
      <c r="C12" s="107" t="s">
        <v>133</v>
      </c>
      <c r="D12" s="107" t="s">
        <v>134</v>
      </c>
      <c r="E12" s="79"/>
      <c r="F12" s="79"/>
      <c r="G12" s="79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>
        <v>8.8000000000000007</v>
      </c>
      <c r="T12" s="79"/>
      <c r="U12" s="79"/>
      <c r="V12" s="94">
        <f t="shared" si="0"/>
        <v>8.8000000000000007</v>
      </c>
      <c r="W12" s="8" t="s">
        <v>72</v>
      </c>
      <c r="X12" s="8" t="s">
        <v>72</v>
      </c>
      <c r="Y12" s="6"/>
    </row>
    <row r="13" spans="1:25" x14ac:dyDescent="0.3">
      <c r="A13" s="158">
        <v>45107</v>
      </c>
      <c r="B13" s="72">
        <v>1254</v>
      </c>
      <c r="C13" s="107" t="s">
        <v>133</v>
      </c>
      <c r="D13" s="107" t="s">
        <v>134</v>
      </c>
      <c r="E13" s="79"/>
      <c r="F13" s="79"/>
      <c r="G13" s="79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>
        <v>44.74</v>
      </c>
      <c r="T13" s="79"/>
      <c r="U13" s="79"/>
      <c r="V13" s="94">
        <f t="shared" si="0"/>
        <v>44.74</v>
      </c>
      <c r="W13" s="8" t="s">
        <v>72</v>
      </c>
      <c r="X13" s="8" t="s">
        <v>72</v>
      </c>
      <c r="Y13" s="6"/>
    </row>
    <row r="14" spans="1:25" x14ac:dyDescent="0.3">
      <c r="A14" s="158">
        <v>45199</v>
      </c>
      <c r="B14" s="82">
        <v>2353</v>
      </c>
      <c r="C14" s="107" t="s">
        <v>133</v>
      </c>
      <c r="D14" s="107" t="s">
        <v>134</v>
      </c>
      <c r="E14" s="79"/>
      <c r="F14" s="79"/>
      <c r="G14" s="79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>
        <v>10.67</v>
      </c>
      <c r="T14" s="79"/>
      <c r="U14" s="79"/>
      <c r="V14" s="94">
        <f t="shared" si="0"/>
        <v>10.67</v>
      </c>
      <c r="W14" s="8"/>
      <c r="X14" s="8"/>
      <c r="Y14" s="6"/>
    </row>
    <row r="15" spans="1:25" ht="15" thickBot="1" x14ac:dyDescent="0.35">
      <c r="A15" s="158">
        <v>45199</v>
      </c>
      <c r="B15" s="82">
        <v>2353</v>
      </c>
      <c r="C15" s="107" t="s">
        <v>133</v>
      </c>
      <c r="D15" s="107" t="s">
        <v>134</v>
      </c>
      <c r="E15" s="79"/>
      <c r="F15" s="79"/>
      <c r="G15" s="79"/>
      <c r="H15" s="80"/>
      <c r="I15" s="80"/>
      <c r="J15" s="79"/>
      <c r="K15" s="79"/>
      <c r="L15" s="79"/>
      <c r="M15" s="79"/>
      <c r="N15" s="79"/>
      <c r="O15" s="79"/>
      <c r="P15" s="79"/>
      <c r="Q15" s="79"/>
      <c r="R15" s="79"/>
      <c r="S15" s="79">
        <v>117.8</v>
      </c>
      <c r="T15" s="79"/>
      <c r="U15" s="79"/>
      <c r="V15" s="94">
        <f t="shared" si="0"/>
        <v>117.8</v>
      </c>
      <c r="W15" s="8"/>
      <c r="X15" s="8"/>
      <c r="Y15" s="6"/>
    </row>
    <row r="16" spans="1:25" x14ac:dyDescent="0.3">
      <c r="A16" s="93">
        <v>45208</v>
      </c>
      <c r="B16" s="72">
        <v>2376</v>
      </c>
      <c r="C16" s="86" t="s">
        <v>108</v>
      </c>
      <c r="D16" s="86" t="s">
        <v>100</v>
      </c>
      <c r="E16" s="144"/>
      <c r="F16" s="144"/>
      <c r="G16" s="144"/>
      <c r="H16" s="156">
        <v>5418.5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79"/>
      <c r="U16" s="79"/>
      <c r="V16" s="94">
        <f t="shared" ref="V16" si="1">SUM(E16:U16)</f>
        <v>5418.5</v>
      </c>
      <c r="W16" s="8"/>
      <c r="X16" s="8"/>
      <c r="Y16" s="6"/>
    </row>
    <row r="17" spans="1:25" x14ac:dyDescent="0.3">
      <c r="A17" s="158">
        <v>45291</v>
      </c>
      <c r="B17" s="82">
        <v>2408</v>
      </c>
      <c r="C17" s="107" t="s">
        <v>133</v>
      </c>
      <c r="D17" s="107" t="s">
        <v>134</v>
      </c>
      <c r="E17" s="79"/>
      <c r="F17" s="79"/>
      <c r="G17" s="79"/>
      <c r="H17" s="80"/>
      <c r="I17" s="80"/>
      <c r="J17" s="79"/>
      <c r="K17" s="79"/>
      <c r="L17" s="79"/>
      <c r="M17" s="79"/>
      <c r="N17" s="79"/>
      <c r="O17" s="79"/>
      <c r="P17" s="79"/>
      <c r="Q17" s="79"/>
      <c r="R17" s="79"/>
      <c r="S17" s="79">
        <v>10.96</v>
      </c>
      <c r="T17" s="79"/>
      <c r="U17" s="79"/>
      <c r="V17" s="94">
        <f t="shared" si="0"/>
        <v>10.96</v>
      </c>
      <c r="W17" s="8"/>
      <c r="X17" s="8"/>
      <c r="Y17" s="6"/>
    </row>
    <row r="18" spans="1:25" x14ac:dyDescent="0.3">
      <c r="A18" s="158">
        <v>45291</v>
      </c>
      <c r="B18" s="82">
        <v>2408</v>
      </c>
      <c r="C18" s="107" t="s">
        <v>133</v>
      </c>
      <c r="D18" s="107" t="s">
        <v>134</v>
      </c>
      <c r="E18" s="79"/>
      <c r="F18" s="79"/>
      <c r="G18" s="79"/>
      <c r="H18" s="80"/>
      <c r="I18" s="80"/>
      <c r="J18" s="79"/>
      <c r="K18" s="79"/>
      <c r="L18" s="79"/>
      <c r="M18" s="79"/>
      <c r="N18" s="79"/>
      <c r="O18" s="79"/>
      <c r="P18" s="79"/>
      <c r="Q18" s="79"/>
      <c r="R18" s="79"/>
      <c r="S18" s="79">
        <v>121.04</v>
      </c>
      <c r="T18" s="79"/>
      <c r="U18" s="79"/>
      <c r="V18" s="94">
        <f t="shared" si="0"/>
        <v>121.04</v>
      </c>
      <c r="W18" s="8"/>
      <c r="X18" s="8"/>
      <c r="Y18" s="6"/>
    </row>
    <row r="19" spans="1:25" x14ac:dyDescent="0.3">
      <c r="A19" s="158">
        <v>45382</v>
      </c>
      <c r="B19" s="82">
        <v>2463</v>
      </c>
      <c r="C19" s="107" t="s">
        <v>133</v>
      </c>
      <c r="D19" s="107" t="s">
        <v>134</v>
      </c>
      <c r="E19" s="79"/>
      <c r="F19" s="79"/>
      <c r="G19" s="79"/>
      <c r="H19" s="80"/>
      <c r="I19" s="80"/>
      <c r="J19" s="79"/>
      <c r="K19" s="79"/>
      <c r="L19" s="79"/>
      <c r="M19" s="79"/>
      <c r="N19" s="79"/>
      <c r="O19" s="79"/>
      <c r="P19" s="79"/>
      <c r="Q19" s="79"/>
      <c r="R19" s="79"/>
      <c r="S19" s="79">
        <v>10.92</v>
      </c>
      <c r="T19" s="79"/>
      <c r="U19" s="79"/>
      <c r="V19" s="94">
        <f t="shared" si="0"/>
        <v>10.92</v>
      </c>
      <c r="W19" s="8"/>
      <c r="X19" s="8"/>
      <c r="Y19" s="6"/>
    </row>
    <row r="20" spans="1:25" x14ac:dyDescent="0.3">
      <c r="A20" s="158">
        <v>45382</v>
      </c>
      <c r="B20" s="82">
        <v>2463</v>
      </c>
      <c r="C20" s="107" t="s">
        <v>133</v>
      </c>
      <c r="D20" s="107" t="s">
        <v>134</v>
      </c>
      <c r="E20" s="79"/>
      <c r="F20" s="79"/>
      <c r="G20" s="79"/>
      <c r="H20" s="80"/>
      <c r="I20" s="80"/>
      <c r="J20" s="79"/>
      <c r="K20" s="79"/>
      <c r="L20" s="79"/>
      <c r="M20" s="79"/>
      <c r="N20" s="79"/>
      <c r="O20" s="79"/>
      <c r="P20" s="79"/>
      <c r="Q20" s="79"/>
      <c r="R20" s="79"/>
      <c r="S20" s="79">
        <v>120.56</v>
      </c>
      <c r="T20" s="79"/>
      <c r="U20" s="79"/>
      <c r="V20" s="94">
        <f t="shared" si="0"/>
        <v>120.56</v>
      </c>
      <c r="W20" s="8"/>
      <c r="X20" s="8"/>
      <c r="Y20" s="6"/>
    </row>
    <row r="21" spans="1:25" x14ac:dyDescent="0.3">
      <c r="A21" s="158"/>
      <c r="B21" s="82"/>
      <c r="C21" s="107"/>
      <c r="D21" s="107"/>
      <c r="E21" s="79"/>
      <c r="F21" s="79"/>
      <c r="G21" s="79"/>
      <c r="H21" s="80"/>
      <c r="I21" s="80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94"/>
      <c r="W21" s="8"/>
      <c r="X21" s="8"/>
      <c r="Y21" s="6"/>
    </row>
    <row r="22" spans="1:25" x14ac:dyDescent="0.3">
      <c r="A22" s="95"/>
      <c r="B22" s="77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94">
        <f t="shared" si="0"/>
        <v>0</v>
      </c>
      <c r="W22" s="8"/>
      <c r="X22" s="8"/>
      <c r="Y22" s="6"/>
    </row>
    <row r="23" spans="1:25" ht="15" thickBot="1" x14ac:dyDescent="0.35">
      <c r="A23" s="96"/>
      <c r="B23" s="97"/>
      <c r="C23" s="98"/>
      <c r="D23" s="98"/>
      <c r="E23" s="99">
        <f t="shared" ref="E23:U23" si="2">SUM(E8:E22)</f>
        <v>0</v>
      </c>
      <c r="F23" s="99">
        <f t="shared" si="2"/>
        <v>3178.44</v>
      </c>
      <c r="G23" s="99">
        <f t="shared" si="2"/>
        <v>0</v>
      </c>
      <c r="H23" s="99">
        <f t="shared" si="2"/>
        <v>10837</v>
      </c>
      <c r="I23" s="99">
        <f t="shared" si="2"/>
        <v>0</v>
      </c>
      <c r="J23" s="99">
        <f t="shared" si="2"/>
        <v>0</v>
      </c>
      <c r="K23" s="99">
        <f t="shared" si="2"/>
        <v>0</v>
      </c>
      <c r="L23" s="99">
        <f t="shared" si="2"/>
        <v>0</v>
      </c>
      <c r="M23" s="99">
        <f t="shared" si="2"/>
        <v>0</v>
      </c>
      <c r="N23" s="99">
        <f t="shared" si="2"/>
        <v>0</v>
      </c>
      <c r="O23" s="99">
        <f t="shared" si="2"/>
        <v>0</v>
      </c>
      <c r="P23" s="99">
        <f t="shared" si="2"/>
        <v>2548</v>
      </c>
      <c r="Q23" s="99">
        <f t="shared" si="2"/>
        <v>0</v>
      </c>
      <c r="R23" s="99">
        <f t="shared" si="2"/>
        <v>0</v>
      </c>
      <c r="S23" s="99">
        <f t="shared" si="2"/>
        <v>445.49</v>
      </c>
      <c r="T23" s="99">
        <f t="shared" si="2"/>
        <v>0</v>
      </c>
      <c r="U23" s="99">
        <f t="shared" si="2"/>
        <v>0</v>
      </c>
      <c r="V23" s="100">
        <f>SUM(E23:U23)</f>
        <v>17008.930000000004</v>
      </c>
    </row>
    <row r="26" spans="1:25" x14ac:dyDescent="0.3">
      <c r="C26" s="53" t="s">
        <v>72</v>
      </c>
      <c r="D26" s="11"/>
    </row>
    <row r="27" spans="1:25" x14ac:dyDescent="0.3">
      <c r="C27" s="53" t="s">
        <v>72</v>
      </c>
      <c r="D27" s="11"/>
    </row>
    <row r="28" spans="1:25" x14ac:dyDescent="0.3">
      <c r="C28"/>
      <c r="D28" s="11"/>
    </row>
    <row r="29" spans="1:25" x14ac:dyDescent="0.3">
      <c r="C29" s="23"/>
      <c r="D29" s="11"/>
    </row>
    <row r="30" spans="1:25" x14ac:dyDescent="0.3">
      <c r="C30"/>
      <c r="D30" s="11"/>
    </row>
    <row r="31" spans="1:25" x14ac:dyDescent="0.3">
      <c r="C31" s="53" t="s">
        <v>72</v>
      </c>
      <c r="D31" s="11"/>
    </row>
    <row r="32" spans="1:25" x14ac:dyDescent="0.3">
      <c r="C32" s="53" t="s">
        <v>72</v>
      </c>
      <c r="D32" s="11"/>
    </row>
    <row r="33" spans="3:4" x14ac:dyDescent="0.3">
      <c r="C33" s="53" t="s">
        <v>72</v>
      </c>
      <c r="D33" s="11"/>
    </row>
    <row r="34" spans="3:4" x14ac:dyDescent="0.3">
      <c r="C34" s="53" t="s">
        <v>72</v>
      </c>
      <c r="D34" s="11"/>
    </row>
    <row r="35" spans="3:4" x14ac:dyDescent="0.3">
      <c r="C35" s="53" t="s">
        <v>72</v>
      </c>
      <c r="D35" s="11"/>
    </row>
    <row r="36" spans="3:4" x14ac:dyDescent="0.3">
      <c r="C36"/>
      <c r="D36" s="11"/>
    </row>
    <row r="37" spans="3:4" x14ac:dyDescent="0.3">
      <c r="C37" s="23" t="s">
        <v>72</v>
      </c>
      <c r="D37" s="11"/>
    </row>
    <row r="38" spans="3:4" x14ac:dyDescent="0.3">
      <c r="C38" s="53" t="s">
        <v>72</v>
      </c>
      <c r="D38" s="11"/>
    </row>
  </sheetData>
  <mergeCells count="1">
    <mergeCell ref="R6:R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4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97"/>
  <sheetViews>
    <sheetView topLeftCell="G1" workbookViewId="0">
      <pane ySplit="5" topLeftCell="A63" activePane="bottomLeft" state="frozen"/>
      <selection activeCell="G1" sqref="G1"/>
      <selection pane="bottomLeft" activeCell="H78" sqref="H78"/>
    </sheetView>
  </sheetViews>
  <sheetFormatPr defaultColWidth="9.109375" defaultRowHeight="14.4" x14ac:dyDescent="0.3"/>
  <cols>
    <col min="1" max="1" width="15.33203125" style="6" customWidth="1"/>
    <col min="2" max="2" width="12.33203125" style="6" customWidth="1"/>
    <col min="3" max="3" width="14" style="6" customWidth="1"/>
    <col min="4" max="4" width="8.6640625" style="6" customWidth="1"/>
    <col min="5" max="5" width="7" style="8" bestFit="1" customWidth="1"/>
    <col min="6" max="6" width="14.88671875" style="8" customWidth="1"/>
    <col min="7" max="7" width="12.109375" style="8" customWidth="1"/>
    <col min="8" max="8" width="12.33203125" style="8" bestFit="1" customWidth="1"/>
    <col min="9" max="9" width="19.6640625" style="63" customWidth="1"/>
    <col min="10" max="10" width="43.88671875" style="63" customWidth="1"/>
    <col min="11" max="11" width="10.44140625" style="8" customWidth="1"/>
    <col min="12" max="12" width="11.6640625" style="8" customWidth="1"/>
    <col min="13" max="13" width="9.44140625" style="8" customWidth="1"/>
    <col min="14" max="14" width="11" style="8" customWidth="1"/>
    <col min="15" max="15" width="9.6640625" style="8" customWidth="1"/>
    <col min="16" max="16" width="10.33203125" style="8" customWidth="1"/>
    <col min="17" max="17" width="10.44140625" style="8" customWidth="1"/>
    <col min="18" max="18" width="11.6640625" style="8" customWidth="1"/>
    <col min="19" max="19" width="10.44140625" style="8" customWidth="1"/>
    <col min="20" max="20" width="14.77734375" style="8" bestFit="1" customWidth="1"/>
    <col min="21" max="21" width="11.6640625" style="8" customWidth="1"/>
    <col min="22" max="16384" width="9.109375" style="6"/>
  </cols>
  <sheetData>
    <row r="1" spans="1:21" x14ac:dyDescent="0.3">
      <c r="A1" s="5" t="str">
        <f>Income!A1</f>
        <v>Monks Kirby Parish Council</v>
      </c>
      <c r="B1" s="5"/>
      <c r="D1" s="204" t="s">
        <v>4</v>
      </c>
      <c r="E1" s="204"/>
      <c r="F1" s="7" t="str">
        <f>Income!J1</f>
        <v>31 March 2024</v>
      </c>
      <c r="G1" s="7"/>
      <c r="H1" s="7"/>
      <c r="I1" s="62"/>
      <c r="J1" s="62"/>
    </row>
    <row r="3" spans="1:21" ht="15" thickBot="1" x14ac:dyDescent="0.35">
      <c r="A3" s="5" t="s">
        <v>12</v>
      </c>
      <c r="B3" s="5"/>
      <c r="K3" s="24" t="s">
        <v>10</v>
      </c>
      <c r="L3" s="22">
        <f>K85</f>
        <v>0</v>
      </c>
    </row>
    <row r="4" spans="1:21" ht="15.6" thickTop="1" thickBot="1" x14ac:dyDescent="0.35"/>
    <row r="5" spans="1:21" s="9" customFormat="1" ht="58.2" thickBot="1" x14ac:dyDescent="0.35">
      <c r="A5" s="25" t="s">
        <v>23</v>
      </c>
      <c r="B5" s="25" t="s">
        <v>24</v>
      </c>
      <c r="C5" s="25" t="s">
        <v>25</v>
      </c>
      <c r="D5" s="27" t="s">
        <v>170</v>
      </c>
      <c r="E5" s="26" t="s">
        <v>26</v>
      </c>
      <c r="F5" s="26" t="s">
        <v>27</v>
      </c>
      <c r="G5" s="26" t="s">
        <v>196</v>
      </c>
      <c r="H5" s="27" t="s">
        <v>197</v>
      </c>
      <c r="I5" s="27" t="s">
        <v>28</v>
      </c>
      <c r="J5" s="27" t="s">
        <v>29</v>
      </c>
      <c r="K5" s="28" t="s">
        <v>20</v>
      </c>
      <c r="L5" s="29" t="s">
        <v>33</v>
      </c>
      <c r="M5" s="30" t="s">
        <v>30</v>
      </c>
      <c r="N5" s="30" t="s">
        <v>17</v>
      </c>
      <c r="O5" s="29" t="s">
        <v>70</v>
      </c>
      <c r="P5" s="30" t="s">
        <v>31</v>
      </c>
      <c r="Q5" s="30" t="s">
        <v>32</v>
      </c>
      <c r="R5" s="60" t="s">
        <v>99</v>
      </c>
      <c r="S5" s="60" t="s">
        <v>76</v>
      </c>
      <c r="T5" s="60" t="s">
        <v>87</v>
      </c>
      <c r="U5" s="28" t="s">
        <v>2</v>
      </c>
    </row>
    <row r="6" spans="1:21" x14ac:dyDescent="0.3">
      <c r="A6" s="37"/>
      <c r="B6" s="38"/>
      <c r="C6" s="38"/>
      <c r="D6" s="21"/>
      <c r="E6"/>
      <c r="F6" s="21"/>
      <c r="G6" s="21"/>
      <c r="H6" s="21"/>
      <c r="I6" s="39"/>
      <c r="J6" s="39"/>
      <c r="K6" s="45"/>
      <c r="N6" s="45"/>
      <c r="O6" s="45"/>
      <c r="P6" s="45"/>
      <c r="Q6" s="45"/>
      <c r="R6" s="45"/>
      <c r="S6" s="45"/>
      <c r="T6" s="45"/>
      <c r="U6" s="20">
        <f t="shared" ref="U6:U8" si="0">SUM(K6:T6)</f>
        <v>0</v>
      </c>
    </row>
    <row r="7" spans="1:21" ht="19.95" customHeight="1" x14ac:dyDescent="0.3">
      <c r="A7" s="37"/>
      <c r="B7" s="38"/>
      <c r="C7" s="38"/>
      <c r="D7" s="21"/>
      <c r="E7"/>
      <c r="F7" s="21"/>
      <c r="G7" s="21"/>
      <c r="H7" s="21"/>
      <c r="I7" s="39"/>
      <c r="J7" s="39"/>
      <c r="K7" s="45"/>
      <c r="N7" s="45"/>
      <c r="O7" s="45"/>
      <c r="P7" s="45"/>
      <c r="Q7" s="45"/>
      <c r="R7" s="45"/>
      <c r="S7" s="45"/>
      <c r="T7" s="45"/>
      <c r="U7" s="20">
        <f t="shared" si="0"/>
        <v>0</v>
      </c>
    </row>
    <row r="8" spans="1:21" ht="26.25" customHeight="1" thickBot="1" x14ac:dyDescent="0.35">
      <c r="A8" s="40"/>
      <c r="B8" s="41"/>
      <c r="C8" s="41"/>
      <c r="D8" s="42"/>
      <c r="E8" s="43"/>
      <c r="F8" s="42"/>
      <c r="G8" s="42"/>
      <c r="H8" s="42"/>
      <c r="I8" s="44"/>
      <c r="J8" s="44"/>
      <c r="K8" s="45"/>
      <c r="N8" s="45"/>
      <c r="O8" s="45"/>
      <c r="P8" s="45"/>
      <c r="Q8" s="45"/>
      <c r="R8" s="45"/>
      <c r="S8" s="45"/>
      <c r="T8" s="45"/>
      <c r="U8" s="20">
        <f t="shared" si="0"/>
        <v>0</v>
      </c>
    </row>
    <row r="9" spans="1:21" ht="26.25" customHeight="1" x14ac:dyDescent="0.3">
      <c r="A9" s="139"/>
      <c r="B9" s="140"/>
      <c r="C9" s="140"/>
      <c r="D9" s="141"/>
      <c r="E9" s="142"/>
      <c r="F9" s="195"/>
      <c r="G9" s="195"/>
      <c r="H9" s="195"/>
      <c r="I9" s="143"/>
      <c r="J9" s="143"/>
      <c r="K9" s="87"/>
      <c r="L9" s="144"/>
      <c r="M9" s="144"/>
      <c r="N9" s="87"/>
      <c r="O9" s="87"/>
      <c r="P9" s="87"/>
      <c r="Q9" s="87"/>
      <c r="R9" s="87"/>
      <c r="S9" s="87"/>
      <c r="T9" s="87"/>
      <c r="U9" s="145">
        <f>SUM(P9:T9)</f>
        <v>0</v>
      </c>
    </row>
    <row r="10" spans="1:21" ht="15.6" x14ac:dyDescent="0.3">
      <c r="A10" s="146">
        <v>45027</v>
      </c>
      <c r="B10" s="132">
        <v>45027</v>
      </c>
      <c r="C10" s="133">
        <v>45033</v>
      </c>
      <c r="D10" s="82">
        <v>1244</v>
      </c>
      <c r="E10" s="79"/>
      <c r="F10" s="134">
        <v>117522</v>
      </c>
      <c r="G10" s="196">
        <v>45006</v>
      </c>
      <c r="H10" s="197">
        <v>559097889</v>
      </c>
      <c r="I10" s="135" t="s">
        <v>92</v>
      </c>
      <c r="J10" s="135" t="s">
        <v>93</v>
      </c>
      <c r="K10" s="79">
        <v>5.39</v>
      </c>
      <c r="L10" s="79"/>
      <c r="M10" s="79"/>
      <c r="N10" s="79"/>
      <c r="O10" s="79"/>
      <c r="P10" s="79"/>
      <c r="Q10" s="79">
        <v>26.97</v>
      </c>
      <c r="R10" s="79"/>
      <c r="S10" s="79"/>
      <c r="T10" s="79"/>
      <c r="U10" s="94">
        <f t="shared" ref="U10:U14" si="1">SUM(K10:T10)</f>
        <v>32.36</v>
      </c>
    </row>
    <row r="11" spans="1:21" x14ac:dyDescent="0.3">
      <c r="A11" s="146">
        <v>45027</v>
      </c>
      <c r="B11" s="132">
        <v>45027</v>
      </c>
      <c r="C11" s="133">
        <v>45033</v>
      </c>
      <c r="D11" s="82">
        <v>1244</v>
      </c>
      <c r="E11" s="79"/>
      <c r="F11" s="134" t="s">
        <v>94</v>
      </c>
      <c r="G11" s="196"/>
      <c r="H11" s="134"/>
      <c r="I11" s="135" t="s">
        <v>95</v>
      </c>
      <c r="J11" s="135" t="s">
        <v>96</v>
      </c>
      <c r="K11" s="79"/>
      <c r="L11" s="79"/>
      <c r="M11" s="79"/>
      <c r="N11" s="79"/>
      <c r="O11" s="79"/>
      <c r="P11" s="79">
        <v>85</v>
      </c>
      <c r="Q11" s="79"/>
      <c r="R11" s="79"/>
      <c r="S11" s="79"/>
      <c r="T11" s="79"/>
      <c r="U11" s="94">
        <f t="shared" si="1"/>
        <v>85</v>
      </c>
    </row>
    <row r="12" spans="1:21" x14ac:dyDescent="0.3">
      <c r="A12" s="146">
        <v>45027</v>
      </c>
      <c r="B12" s="132">
        <v>45027</v>
      </c>
      <c r="C12" s="133">
        <v>45033</v>
      </c>
      <c r="D12" s="82">
        <v>1244</v>
      </c>
      <c r="E12" s="79"/>
      <c r="F12" s="198" t="s">
        <v>106</v>
      </c>
      <c r="G12" s="196"/>
      <c r="H12" s="134"/>
      <c r="I12" s="135" t="s">
        <v>97</v>
      </c>
      <c r="J12" s="135" t="s">
        <v>98</v>
      </c>
      <c r="K12" s="79"/>
      <c r="L12" s="79"/>
      <c r="M12" s="79"/>
      <c r="N12" s="79">
        <v>142.97</v>
      </c>
      <c r="O12" s="79"/>
      <c r="P12" s="79"/>
      <c r="Q12" s="79"/>
      <c r="R12" s="79"/>
      <c r="S12" s="79"/>
      <c r="T12" s="79"/>
      <c r="U12" s="94">
        <f t="shared" si="1"/>
        <v>142.97</v>
      </c>
    </row>
    <row r="13" spans="1:21" x14ac:dyDescent="0.3">
      <c r="A13" s="146">
        <v>45027</v>
      </c>
      <c r="B13" s="132">
        <v>45027</v>
      </c>
      <c r="C13" s="133">
        <v>45033</v>
      </c>
      <c r="D13" s="82">
        <v>1244</v>
      </c>
      <c r="E13" s="79"/>
      <c r="F13" s="134" t="s">
        <v>204</v>
      </c>
      <c r="G13" s="196">
        <v>45021</v>
      </c>
      <c r="H13" s="73">
        <v>559097889</v>
      </c>
      <c r="I13" s="135" t="s">
        <v>102</v>
      </c>
      <c r="J13" s="135" t="s">
        <v>103</v>
      </c>
      <c r="K13" s="79">
        <v>9.7100000000000009</v>
      </c>
      <c r="L13" s="79"/>
      <c r="M13" s="79"/>
      <c r="N13" s="79"/>
      <c r="O13" s="79"/>
      <c r="P13" s="79"/>
      <c r="Q13" s="79">
        <v>194.18</v>
      </c>
      <c r="R13" s="79"/>
      <c r="S13" s="79"/>
      <c r="T13" s="79"/>
      <c r="U13" s="94">
        <f t="shared" si="1"/>
        <v>203.89000000000001</v>
      </c>
    </row>
    <row r="14" spans="1:21" x14ac:dyDescent="0.3">
      <c r="A14" s="146">
        <v>45027</v>
      </c>
      <c r="B14" s="132">
        <v>45027</v>
      </c>
      <c r="C14" s="133">
        <v>45033</v>
      </c>
      <c r="D14" s="82">
        <v>1244</v>
      </c>
      <c r="E14" s="136"/>
      <c r="F14" s="198" t="s">
        <v>106</v>
      </c>
      <c r="G14" s="196"/>
      <c r="H14" s="198"/>
      <c r="I14" s="135" t="s">
        <v>104</v>
      </c>
      <c r="J14" s="135" t="s">
        <v>105</v>
      </c>
      <c r="K14" s="79"/>
      <c r="L14" s="79"/>
      <c r="M14" s="79"/>
      <c r="N14" s="79"/>
      <c r="O14" s="79"/>
      <c r="P14" s="79"/>
      <c r="Q14" s="79"/>
      <c r="R14" s="79">
        <v>36</v>
      </c>
      <c r="S14" s="79"/>
      <c r="T14" s="79"/>
      <c r="U14" s="94">
        <f t="shared" si="1"/>
        <v>36</v>
      </c>
    </row>
    <row r="15" spans="1:21" x14ac:dyDescent="0.3">
      <c r="A15" s="146">
        <v>45055</v>
      </c>
      <c r="B15" s="132">
        <v>45056</v>
      </c>
      <c r="C15" s="133">
        <v>45068</v>
      </c>
      <c r="D15" s="82">
        <v>1246</v>
      </c>
      <c r="E15" s="136"/>
      <c r="F15" s="134" t="s">
        <v>135</v>
      </c>
      <c r="G15" s="196"/>
      <c r="H15" s="134"/>
      <c r="I15" s="135" t="s">
        <v>109</v>
      </c>
      <c r="J15" s="135" t="s">
        <v>112</v>
      </c>
      <c r="K15" s="79"/>
      <c r="L15" s="79"/>
      <c r="M15" s="79"/>
      <c r="N15" s="79"/>
      <c r="O15" s="79"/>
      <c r="P15" s="79"/>
      <c r="Q15" s="79"/>
      <c r="R15" s="79"/>
      <c r="S15" s="79"/>
      <c r="T15" s="79">
        <v>810</v>
      </c>
      <c r="U15" s="94">
        <f>SUM(K15:T15)</f>
        <v>810</v>
      </c>
    </row>
    <row r="16" spans="1:21" x14ac:dyDescent="0.3">
      <c r="A16" s="146">
        <v>45055</v>
      </c>
      <c r="B16" s="132">
        <v>45056</v>
      </c>
      <c r="C16" s="133">
        <v>45068</v>
      </c>
      <c r="D16" s="82">
        <v>1246</v>
      </c>
      <c r="E16" s="79"/>
      <c r="F16" s="134">
        <v>523264643</v>
      </c>
      <c r="G16" s="196"/>
      <c r="H16" s="134"/>
      <c r="I16" s="135" t="s">
        <v>110</v>
      </c>
      <c r="J16" s="135" t="s">
        <v>111</v>
      </c>
      <c r="K16" s="79"/>
      <c r="L16" s="79"/>
      <c r="M16" s="79"/>
      <c r="N16" s="79">
        <v>458.97</v>
      </c>
      <c r="O16" s="79"/>
      <c r="P16" s="79"/>
      <c r="Q16" s="79"/>
      <c r="R16" s="79"/>
      <c r="S16" s="79"/>
      <c r="T16" s="79"/>
      <c r="U16" s="94">
        <f t="shared" ref="U16:U78" si="2">SUM(K16:T16)</f>
        <v>458.97</v>
      </c>
    </row>
    <row r="17" spans="1:21" x14ac:dyDescent="0.3">
      <c r="A17" s="146">
        <v>45055</v>
      </c>
      <c r="B17" s="132">
        <v>45056</v>
      </c>
      <c r="C17" s="133">
        <v>45068</v>
      </c>
      <c r="D17" s="82">
        <v>1246</v>
      </c>
      <c r="E17" s="79"/>
      <c r="F17" s="134" t="s">
        <v>205</v>
      </c>
      <c r="G17" s="196"/>
      <c r="H17" s="134"/>
      <c r="I17" s="135" t="s">
        <v>113</v>
      </c>
      <c r="J17" s="135" t="s">
        <v>114</v>
      </c>
      <c r="K17" s="79"/>
      <c r="L17" s="79"/>
      <c r="M17" s="79"/>
      <c r="N17" s="79">
        <v>45</v>
      </c>
      <c r="O17" s="79"/>
      <c r="P17" s="79"/>
      <c r="Q17" s="79"/>
      <c r="R17" s="79"/>
      <c r="S17" s="79"/>
      <c r="T17" s="79"/>
      <c r="U17" s="94">
        <f t="shared" si="2"/>
        <v>45</v>
      </c>
    </row>
    <row r="18" spans="1:21" x14ac:dyDescent="0.3">
      <c r="A18" s="146">
        <v>45055</v>
      </c>
      <c r="B18" s="132">
        <v>45056</v>
      </c>
      <c r="C18" s="133">
        <v>45068</v>
      </c>
      <c r="D18" s="82">
        <v>1246</v>
      </c>
      <c r="E18" s="79"/>
      <c r="F18" s="134">
        <v>315</v>
      </c>
      <c r="G18" s="196">
        <v>45027</v>
      </c>
      <c r="H18" s="134">
        <v>344293400</v>
      </c>
      <c r="I18" s="135" t="s">
        <v>115</v>
      </c>
      <c r="J18" s="135" t="s">
        <v>116</v>
      </c>
      <c r="K18" s="79">
        <v>29</v>
      </c>
      <c r="L18" s="79"/>
      <c r="M18" s="79"/>
      <c r="N18" s="79">
        <v>176</v>
      </c>
      <c r="O18" s="79"/>
      <c r="P18" s="79"/>
      <c r="Q18" s="79"/>
      <c r="R18" s="79"/>
      <c r="S18" s="79"/>
      <c r="T18" s="79"/>
      <c r="U18" s="94">
        <f t="shared" si="2"/>
        <v>205</v>
      </c>
    </row>
    <row r="19" spans="1:21" x14ac:dyDescent="0.3">
      <c r="A19" s="146">
        <v>45055</v>
      </c>
      <c r="B19" s="132">
        <v>45056</v>
      </c>
      <c r="C19" s="133">
        <v>45068</v>
      </c>
      <c r="D19" s="82">
        <v>1246</v>
      </c>
      <c r="E19" s="79"/>
      <c r="F19" s="134" t="s">
        <v>117</v>
      </c>
      <c r="G19" s="196"/>
      <c r="H19" s="134"/>
      <c r="I19" s="135" t="s">
        <v>118</v>
      </c>
      <c r="J19" s="135" t="s">
        <v>96</v>
      </c>
      <c r="K19" s="79"/>
      <c r="L19" s="79"/>
      <c r="M19" s="79"/>
      <c r="N19" s="79"/>
      <c r="O19" s="79"/>
      <c r="P19" s="79">
        <v>85</v>
      </c>
      <c r="Q19" s="79"/>
      <c r="R19" s="79"/>
      <c r="S19" s="79"/>
      <c r="T19" s="79"/>
      <c r="U19" s="94">
        <f t="shared" si="2"/>
        <v>85</v>
      </c>
    </row>
    <row r="20" spans="1:21" x14ac:dyDescent="0.3">
      <c r="A20" s="146">
        <v>45055</v>
      </c>
      <c r="B20" s="132">
        <v>45056</v>
      </c>
      <c r="C20" s="133">
        <v>45068</v>
      </c>
      <c r="D20" s="82">
        <v>1246</v>
      </c>
      <c r="E20" s="79"/>
      <c r="F20" s="198" t="s">
        <v>106</v>
      </c>
      <c r="G20" s="196"/>
      <c r="H20" s="134"/>
      <c r="I20" s="135" t="s">
        <v>79</v>
      </c>
      <c r="J20" s="135" t="s">
        <v>121</v>
      </c>
      <c r="K20" s="79"/>
      <c r="L20" s="79"/>
      <c r="M20" s="79"/>
      <c r="N20" s="79"/>
      <c r="O20" s="79"/>
      <c r="P20" s="79"/>
      <c r="Q20" s="79"/>
      <c r="R20" s="79"/>
      <c r="S20" s="79">
        <v>17300</v>
      </c>
      <c r="T20" s="79"/>
      <c r="U20" s="94">
        <f t="shared" si="2"/>
        <v>17300</v>
      </c>
    </row>
    <row r="21" spans="1:21" x14ac:dyDescent="0.3">
      <c r="A21" s="146">
        <v>45090</v>
      </c>
      <c r="B21" s="132">
        <v>45091</v>
      </c>
      <c r="C21" s="133">
        <v>45096</v>
      </c>
      <c r="D21" s="82">
        <v>1250</v>
      </c>
      <c r="E21" s="79"/>
      <c r="F21" s="198" t="s">
        <v>124</v>
      </c>
      <c r="G21" s="196"/>
      <c r="H21" s="198"/>
      <c r="I21" s="135" t="s">
        <v>118</v>
      </c>
      <c r="J21" s="135" t="s">
        <v>96</v>
      </c>
      <c r="K21" s="79"/>
      <c r="L21" s="79"/>
      <c r="M21" s="79"/>
      <c r="N21" s="79"/>
      <c r="O21" s="79"/>
      <c r="P21" s="79">
        <v>85</v>
      </c>
      <c r="Q21" s="79"/>
      <c r="R21" s="79"/>
      <c r="S21" s="79"/>
      <c r="T21" s="79"/>
      <c r="U21" s="94">
        <f t="shared" si="2"/>
        <v>85</v>
      </c>
    </row>
    <row r="22" spans="1:21" x14ac:dyDescent="0.3">
      <c r="A22" s="146">
        <v>45090</v>
      </c>
      <c r="B22" s="132">
        <v>45091</v>
      </c>
      <c r="C22" s="133">
        <v>45096</v>
      </c>
      <c r="D22" s="82">
        <v>1250</v>
      </c>
      <c r="E22" s="79"/>
      <c r="F22" s="198" t="s">
        <v>106</v>
      </c>
      <c r="G22" s="196"/>
      <c r="H22" s="134"/>
      <c r="I22" s="135" t="s">
        <v>125</v>
      </c>
      <c r="J22" s="135" t="s">
        <v>126</v>
      </c>
      <c r="K22" s="79"/>
      <c r="L22" s="79"/>
      <c r="M22" s="79"/>
      <c r="N22" s="79">
        <v>58.5</v>
      </c>
      <c r="O22" s="79"/>
      <c r="P22" s="79"/>
      <c r="Q22" s="79"/>
      <c r="R22" s="79"/>
      <c r="S22" s="79"/>
      <c r="T22" s="79"/>
      <c r="U22" s="94">
        <f t="shared" si="2"/>
        <v>58.5</v>
      </c>
    </row>
    <row r="23" spans="1:21" x14ac:dyDescent="0.3">
      <c r="A23" s="146">
        <v>45090</v>
      </c>
      <c r="B23" s="132">
        <v>45091</v>
      </c>
      <c r="C23" s="133">
        <v>45096</v>
      </c>
      <c r="D23" s="82">
        <v>1250</v>
      </c>
      <c r="E23" s="79"/>
      <c r="F23" s="198" t="s">
        <v>106</v>
      </c>
      <c r="G23" s="196"/>
      <c r="H23" s="134"/>
      <c r="I23" s="135" t="s">
        <v>127</v>
      </c>
      <c r="J23" s="135" t="s">
        <v>128</v>
      </c>
      <c r="K23" s="79"/>
      <c r="L23" s="79"/>
      <c r="M23" s="79"/>
      <c r="N23" s="79"/>
      <c r="O23" s="79"/>
      <c r="P23" s="79">
        <v>50</v>
      </c>
      <c r="Q23" s="79"/>
      <c r="R23" s="79"/>
      <c r="S23" s="79"/>
      <c r="T23" s="79"/>
      <c r="U23" s="94">
        <f t="shared" si="2"/>
        <v>50</v>
      </c>
    </row>
    <row r="24" spans="1:21" x14ac:dyDescent="0.3">
      <c r="A24" s="146">
        <v>45090</v>
      </c>
      <c r="B24" s="132">
        <v>45091</v>
      </c>
      <c r="C24" s="133">
        <v>45096</v>
      </c>
      <c r="D24" s="82">
        <v>1250</v>
      </c>
      <c r="E24" s="82"/>
      <c r="F24" s="198" t="s">
        <v>106</v>
      </c>
      <c r="G24" s="196"/>
      <c r="H24" s="134"/>
      <c r="I24" s="135" t="s">
        <v>129</v>
      </c>
      <c r="J24" s="135" t="s">
        <v>131</v>
      </c>
      <c r="K24" s="79"/>
      <c r="L24" s="79"/>
      <c r="M24" s="79">
        <v>600.97</v>
      </c>
      <c r="N24" s="79"/>
      <c r="O24" s="79"/>
      <c r="P24" s="79"/>
      <c r="Q24" s="79"/>
      <c r="R24" s="79"/>
      <c r="S24" s="79"/>
      <c r="T24" s="79"/>
      <c r="U24" s="94">
        <f t="shared" si="2"/>
        <v>600.97</v>
      </c>
    </row>
    <row r="25" spans="1:21" x14ac:dyDescent="0.3">
      <c r="A25" s="146">
        <v>45090</v>
      </c>
      <c r="B25" s="132">
        <v>45091</v>
      </c>
      <c r="C25" s="133">
        <v>45096</v>
      </c>
      <c r="D25" s="82">
        <v>1250</v>
      </c>
      <c r="E25" s="79"/>
      <c r="F25" s="198" t="s">
        <v>106</v>
      </c>
      <c r="G25" s="196"/>
      <c r="H25" s="134"/>
      <c r="I25" s="135" t="s">
        <v>130</v>
      </c>
      <c r="J25" s="135" t="s">
        <v>132</v>
      </c>
      <c r="K25" s="79"/>
      <c r="L25" s="79"/>
      <c r="M25" s="79">
        <v>150.19999999999999</v>
      </c>
      <c r="N25" s="79"/>
      <c r="O25" s="79"/>
      <c r="P25" s="79"/>
      <c r="Q25" s="79"/>
      <c r="R25" s="79"/>
      <c r="S25" s="79"/>
      <c r="T25" s="79"/>
      <c r="U25" s="94">
        <f t="shared" si="2"/>
        <v>150.19999999999999</v>
      </c>
    </row>
    <row r="26" spans="1:21" x14ac:dyDescent="0.3">
      <c r="A26" s="146">
        <v>45083</v>
      </c>
      <c r="B26" s="132"/>
      <c r="C26" s="133"/>
      <c r="D26" s="82">
        <v>1254</v>
      </c>
      <c r="E26" s="79"/>
      <c r="F26" s="134" t="s">
        <v>135</v>
      </c>
      <c r="G26" s="196"/>
      <c r="H26" s="199"/>
      <c r="I26" s="160" t="s">
        <v>136</v>
      </c>
      <c r="J26" s="135" t="s">
        <v>137</v>
      </c>
      <c r="K26" s="79"/>
      <c r="L26" s="79"/>
      <c r="M26" s="79"/>
      <c r="N26" s="79">
        <v>35</v>
      </c>
      <c r="O26" s="79"/>
      <c r="P26" s="79"/>
      <c r="Q26" s="79"/>
      <c r="R26" s="79"/>
      <c r="S26" s="79"/>
      <c r="T26" s="79"/>
      <c r="U26" s="94">
        <f t="shared" si="2"/>
        <v>35</v>
      </c>
    </row>
    <row r="27" spans="1:21" x14ac:dyDescent="0.3">
      <c r="A27" s="146">
        <v>45107</v>
      </c>
      <c r="B27" s="159"/>
      <c r="C27" s="133"/>
      <c r="D27" s="82">
        <v>1254</v>
      </c>
      <c r="E27" s="79"/>
      <c r="F27" s="134" t="s">
        <v>135</v>
      </c>
      <c r="G27" s="196"/>
      <c r="H27" s="200"/>
      <c r="I27" s="63" t="s">
        <v>133</v>
      </c>
      <c r="J27" s="135" t="s">
        <v>138</v>
      </c>
      <c r="K27" s="79"/>
      <c r="L27" s="79"/>
      <c r="M27" s="79"/>
      <c r="N27" s="79">
        <v>18</v>
      </c>
      <c r="O27" s="79"/>
      <c r="P27" s="79"/>
      <c r="Q27" s="79"/>
      <c r="R27" s="79"/>
      <c r="S27" s="79"/>
      <c r="T27" s="79"/>
      <c r="U27" s="94">
        <f t="shared" si="2"/>
        <v>18</v>
      </c>
    </row>
    <row r="28" spans="1:21" x14ac:dyDescent="0.3">
      <c r="A28" s="146">
        <v>45090</v>
      </c>
      <c r="B28" s="132">
        <v>45110</v>
      </c>
      <c r="C28" s="133">
        <v>45111</v>
      </c>
      <c r="D28" s="82">
        <v>1247</v>
      </c>
      <c r="E28" s="79"/>
      <c r="F28" s="198" t="s">
        <v>106</v>
      </c>
      <c r="G28" s="196"/>
      <c r="H28" s="199"/>
      <c r="I28" s="160" t="s">
        <v>139</v>
      </c>
      <c r="J28" s="135" t="s">
        <v>139</v>
      </c>
      <c r="K28" s="79"/>
      <c r="L28" s="79"/>
      <c r="M28" s="79"/>
      <c r="N28" s="79"/>
      <c r="O28" s="79"/>
      <c r="P28" s="79"/>
      <c r="Q28" s="79"/>
      <c r="R28" s="79">
        <v>125</v>
      </c>
      <c r="S28" s="79"/>
      <c r="T28" s="79"/>
      <c r="U28" s="94">
        <f t="shared" si="2"/>
        <v>125</v>
      </c>
    </row>
    <row r="29" spans="1:21" x14ac:dyDescent="0.3">
      <c r="A29" s="146">
        <v>45118</v>
      </c>
      <c r="B29" s="132">
        <v>45119</v>
      </c>
      <c r="C29" s="133">
        <v>45125</v>
      </c>
      <c r="D29" s="82">
        <v>1254</v>
      </c>
      <c r="E29" s="79"/>
      <c r="F29" s="134">
        <v>118654</v>
      </c>
      <c r="G29" s="196">
        <v>45082</v>
      </c>
      <c r="H29" s="73">
        <v>559097889</v>
      </c>
      <c r="I29" s="135" t="s">
        <v>92</v>
      </c>
      <c r="J29" s="135" t="s">
        <v>140</v>
      </c>
      <c r="K29" s="79">
        <v>12.4</v>
      </c>
      <c r="L29" s="79"/>
      <c r="M29" s="79"/>
      <c r="N29" s="79"/>
      <c r="O29" s="79"/>
      <c r="P29" s="79"/>
      <c r="Q29" s="79">
        <v>62</v>
      </c>
      <c r="R29" s="79"/>
      <c r="S29" s="79"/>
      <c r="T29" s="79"/>
      <c r="U29" s="94">
        <f t="shared" si="2"/>
        <v>74.400000000000006</v>
      </c>
    </row>
    <row r="30" spans="1:21" x14ac:dyDescent="0.3">
      <c r="A30" s="146">
        <v>45118</v>
      </c>
      <c r="B30" s="132">
        <v>45119</v>
      </c>
      <c r="C30" s="133">
        <v>45125</v>
      </c>
      <c r="D30" s="82">
        <v>1254</v>
      </c>
      <c r="E30" s="79"/>
      <c r="F30" s="134">
        <v>1061592235</v>
      </c>
      <c r="G30" s="196">
        <v>45097</v>
      </c>
      <c r="H30" s="134" t="s">
        <v>203</v>
      </c>
      <c r="I30" s="135" t="s">
        <v>141</v>
      </c>
      <c r="J30" s="135" t="s">
        <v>142</v>
      </c>
      <c r="K30" s="79">
        <v>24</v>
      </c>
      <c r="L30" s="79"/>
      <c r="M30" s="79"/>
      <c r="N30" s="79">
        <v>120</v>
      </c>
      <c r="O30" s="79"/>
      <c r="P30" s="79"/>
      <c r="Q30" s="79"/>
      <c r="R30" s="79"/>
      <c r="S30" s="79"/>
      <c r="T30" s="79"/>
      <c r="U30" s="94">
        <f t="shared" si="2"/>
        <v>144</v>
      </c>
    </row>
    <row r="31" spans="1:21" x14ac:dyDescent="0.3">
      <c r="A31" s="146">
        <v>45118</v>
      </c>
      <c r="B31" s="132">
        <v>45119</v>
      </c>
      <c r="C31" s="133">
        <v>45125</v>
      </c>
      <c r="D31" s="82">
        <v>1254</v>
      </c>
      <c r="E31" s="79"/>
      <c r="F31" s="134">
        <v>237</v>
      </c>
      <c r="G31" s="196"/>
      <c r="H31" s="134"/>
      <c r="I31" s="135" t="s">
        <v>143</v>
      </c>
      <c r="J31" s="135" t="s">
        <v>147</v>
      </c>
      <c r="K31" s="79"/>
      <c r="L31" s="79"/>
      <c r="M31" s="79"/>
      <c r="N31" s="79">
        <v>380.5</v>
      </c>
      <c r="O31" s="79"/>
      <c r="P31" s="79"/>
      <c r="Q31" s="79"/>
      <c r="R31" s="79"/>
      <c r="S31" s="79"/>
      <c r="T31" s="79"/>
      <c r="U31" s="94">
        <f t="shared" si="2"/>
        <v>380.5</v>
      </c>
    </row>
    <row r="32" spans="1:21" x14ac:dyDescent="0.3">
      <c r="A32" s="146">
        <v>45118</v>
      </c>
      <c r="B32" s="132">
        <v>45119</v>
      </c>
      <c r="C32" s="133">
        <v>45125</v>
      </c>
      <c r="D32" s="82">
        <v>1254</v>
      </c>
      <c r="E32" s="79"/>
      <c r="F32" s="134" t="s">
        <v>206</v>
      </c>
      <c r="G32" s="196"/>
      <c r="H32" s="134"/>
      <c r="I32" s="135" t="s">
        <v>144</v>
      </c>
      <c r="J32" s="135" t="s">
        <v>145</v>
      </c>
      <c r="K32" s="79"/>
      <c r="L32" s="79"/>
      <c r="M32" s="79"/>
      <c r="N32" s="79">
        <v>1065</v>
      </c>
      <c r="O32" s="79"/>
      <c r="P32" s="79"/>
      <c r="Q32" s="79"/>
      <c r="R32" s="79"/>
      <c r="S32" s="79"/>
      <c r="T32" s="79"/>
      <c r="U32" s="94">
        <f t="shared" si="2"/>
        <v>1065</v>
      </c>
    </row>
    <row r="33" spans="1:21" x14ac:dyDescent="0.3">
      <c r="A33" s="146">
        <v>45118</v>
      </c>
      <c r="B33" s="132">
        <v>45119</v>
      </c>
      <c r="C33" s="133">
        <v>45125</v>
      </c>
      <c r="D33" s="82">
        <v>1254</v>
      </c>
      <c r="E33" s="79"/>
      <c r="F33" s="134" t="s">
        <v>212</v>
      </c>
      <c r="G33" s="196">
        <v>45112</v>
      </c>
      <c r="H33" s="73">
        <v>559097889</v>
      </c>
      <c r="I33" s="135" t="s">
        <v>102</v>
      </c>
      <c r="J33" s="135" t="s">
        <v>146</v>
      </c>
      <c r="K33" s="79">
        <v>12.52</v>
      </c>
      <c r="L33" s="79"/>
      <c r="M33" s="79"/>
      <c r="N33" s="79"/>
      <c r="O33" s="79"/>
      <c r="P33" s="79"/>
      <c r="Q33" s="79">
        <v>250.49</v>
      </c>
      <c r="R33" s="79"/>
      <c r="S33" s="79"/>
      <c r="T33" s="79"/>
      <c r="U33" s="94">
        <f t="shared" si="2"/>
        <v>263.01</v>
      </c>
    </row>
    <row r="34" spans="1:21" x14ac:dyDescent="0.3">
      <c r="A34" s="146">
        <v>45118</v>
      </c>
      <c r="B34" s="132">
        <v>45119</v>
      </c>
      <c r="C34" s="133">
        <v>45125</v>
      </c>
      <c r="D34" s="82">
        <v>1254</v>
      </c>
      <c r="E34" s="79"/>
      <c r="F34" s="198" t="s">
        <v>207</v>
      </c>
      <c r="G34" s="196"/>
      <c r="H34" s="198"/>
      <c r="I34" s="135" t="s">
        <v>118</v>
      </c>
      <c r="J34" s="135" t="s">
        <v>96</v>
      </c>
      <c r="K34" s="79"/>
      <c r="L34" s="79"/>
      <c r="M34" s="79"/>
      <c r="N34" s="79"/>
      <c r="O34" s="79"/>
      <c r="P34" s="79">
        <v>127.5</v>
      </c>
      <c r="Q34" s="79"/>
      <c r="R34" s="79"/>
      <c r="S34" s="79"/>
      <c r="T34" s="79"/>
      <c r="U34" s="94">
        <f t="shared" si="2"/>
        <v>127.5</v>
      </c>
    </row>
    <row r="35" spans="1:21" x14ac:dyDescent="0.3">
      <c r="A35" s="146">
        <v>45181</v>
      </c>
      <c r="B35" s="132">
        <v>45182</v>
      </c>
      <c r="C35" s="133">
        <v>45187</v>
      </c>
      <c r="D35" s="82">
        <v>2330</v>
      </c>
      <c r="E35" s="79"/>
      <c r="F35" s="134" t="s">
        <v>210</v>
      </c>
      <c r="G35" s="196"/>
      <c r="H35" s="134"/>
      <c r="I35" s="135" t="s">
        <v>118</v>
      </c>
      <c r="J35" s="135" t="s">
        <v>96</v>
      </c>
      <c r="K35" s="79"/>
      <c r="L35" s="79"/>
      <c r="M35" s="79"/>
      <c r="N35" s="79"/>
      <c r="O35" s="79"/>
      <c r="P35" s="79">
        <v>85</v>
      </c>
      <c r="Q35" s="79"/>
      <c r="R35" s="79"/>
      <c r="S35" s="79"/>
      <c r="T35" s="79"/>
      <c r="U35" s="94">
        <f t="shared" si="2"/>
        <v>85</v>
      </c>
    </row>
    <row r="36" spans="1:21" x14ac:dyDescent="0.3">
      <c r="A36" s="146">
        <v>45181</v>
      </c>
      <c r="B36" s="132">
        <v>45182</v>
      </c>
      <c r="C36" s="133">
        <v>45187</v>
      </c>
      <c r="D36" s="82">
        <v>2330</v>
      </c>
      <c r="E36" s="79"/>
      <c r="F36" s="134" t="s">
        <v>208</v>
      </c>
      <c r="G36" s="196"/>
      <c r="H36" s="134"/>
      <c r="I36" s="135" t="s">
        <v>144</v>
      </c>
      <c r="J36" s="135" t="s">
        <v>145</v>
      </c>
      <c r="K36" s="79"/>
      <c r="L36" s="79"/>
      <c r="M36" s="79"/>
      <c r="N36" s="79">
        <v>1420</v>
      </c>
      <c r="O36" s="79"/>
      <c r="P36" s="79"/>
      <c r="Q36" s="79"/>
      <c r="R36" s="79"/>
      <c r="S36" s="79"/>
      <c r="T36" s="79"/>
      <c r="U36" s="94">
        <f t="shared" si="2"/>
        <v>1420</v>
      </c>
    </row>
    <row r="37" spans="1:21" x14ac:dyDescent="0.3">
      <c r="A37" s="146">
        <v>45181</v>
      </c>
      <c r="B37" s="132">
        <v>45182</v>
      </c>
      <c r="C37" s="133">
        <v>45187</v>
      </c>
      <c r="D37" s="82">
        <v>2330</v>
      </c>
      <c r="E37" s="79"/>
      <c r="F37" s="198" t="s">
        <v>106</v>
      </c>
      <c r="G37" s="196"/>
      <c r="H37" s="134"/>
      <c r="I37" s="135" t="s">
        <v>125</v>
      </c>
      <c r="J37" s="135" t="s">
        <v>126</v>
      </c>
      <c r="K37" s="79"/>
      <c r="L37" s="79"/>
      <c r="M37" s="79"/>
      <c r="N37" s="79">
        <v>48.75</v>
      </c>
      <c r="O37" s="79"/>
      <c r="P37" s="79"/>
      <c r="Q37" s="79"/>
      <c r="R37" s="79"/>
      <c r="S37" s="79"/>
      <c r="T37" s="79"/>
      <c r="U37" s="94">
        <f t="shared" si="2"/>
        <v>48.75</v>
      </c>
    </row>
    <row r="38" spans="1:21" x14ac:dyDescent="0.3">
      <c r="A38" s="146">
        <v>45181</v>
      </c>
      <c r="B38" s="132">
        <v>45182</v>
      </c>
      <c r="C38" s="133">
        <v>45187</v>
      </c>
      <c r="D38" s="82">
        <v>2330</v>
      </c>
      <c r="E38" s="79"/>
      <c r="F38" s="198" t="s">
        <v>106</v>
      </c>
      <c r="G38" s="196"/>
      <c r="H38" s="134"/>
      <c r="I38" s="135" t="s">
        <v>129</v>
      </c>
      <c r="J38" s="135" t="s">
        <v>149</v>
      </c>
      <c r="K38" s="79"/>
      <c r="L38" s="79"/>
      <c r="M38" s="79">
        <v>588.64</v>
      </c>
      <c r="N38" s="79"/>
      <c r="O38" s="79"/>
      <c r="P38" s="79"/>
      <c r="Q38" s="79"/>
      <c r="R38" s="79"/>
      <c r="S38" s="79"/>
      <c r="T38" s="79"/>
      <c r="U38" s="94">
        <f t="shared" si="2"/>
        <v>588.64</v>
      </c>
    </row>
    <row r="39" spans="1:21" x14ac:dyDescent="0.3">
      <c r="A39" s="146">
        <v>45181</v>
      </c>
      <c r="B39" s="132">
        <v>45182</v>
      </c>
      <c r="C39" s="133">
        <v>45187</v>
      </c>
      <c r="D39" s="82">
        <v>2330</v>
      </c>
      <c r="E39" s="79"/>
      <c r="F39" s="198" t="s">
        <v>106</v>
      </c>
      <c r="G39" s="196"/>
      <c r="H39" s="134"/>
      <c r="I39" s="135" t="s">
        <v>130</v>
      </c>
      <c r="J39" s="135" t="s">
        <v>132</v>
      </c>
      <c r="K39" s="79"/>
      <c r="L39" s="79"/>
      <c r="M39" s="79">
        <v>147.19999999999999</v>
      </c>
      <c r="N39" s="79"/>
      <c r="O39" s="79"/>
      <c r="P39" s="79"/>
      <c r="Q39" s="79"/>
      <c r="R39" s="79"/>
      <c r="S39" s="79"/>
      <c r="T39" s="79"/>
      <c r="U39" s="94">
        <f t="shared" si="2"/>
        <v>147.19999999999999</v>
      </c>
    </row>
    <row r="40" spans="1:21" x14ac:dyDescent="0.3">
      <c r="A40" s="146">
        <v>45181</v>
      </c>
      <c r="B40" s="132">
        <v>45182</v>
      </c>
      <c r="C40" s="133">
        <v>45187</v>
      </c>
      <c r="D40" s="82">
        <v>2330</v>
      </c>
      <c r="E40" s="79"/>
      <c r="F40" s="134" t="s">
        <v>211</v>
      </c>
      <c r="G40" s="196"/>
      <c r="H40" s="134"/>
      <c r="I40" s="135" t="s">
        <v>150</v>
      </c>
      <c r="J40" s="135" t="s">
        <v>151</v>
      </c>
      <c r="K40" s="79"/>
      <c r="L40" s="79"/>
      <c r="M40" s="79"/>
      <c r="N40" s="79">
        <v>24.99</v>
      </c>
      <c r="O40" s="79"/>
      <c r="P40" s="79"/>
      <c r="Q40" s="79"/>
      <c r="R40" s="79"/>
      <c r="S40" s="79"/>
      <c r="T40" s="79"/>
      <c r="U40" s="94">
        <f t="shared" si="2"/>
        <v>24.99</v>
      </c>
    </row>
    <row r="41" spans="1:21" x14ac:dyDescent="0.3">
      <c r="A41" s="146">
        <v>45181</v>
      </c>
      <c r="B41" s="132">
        <v>45182</v>
      </c>
      <c r="C41" s="133">
        <v>45187</v>
      </c>
      <c r="D41" s="82">
        <v>2330</v>
      </c>
      <c r="E41" s="79"/>
      <c r="F41" s="134" t="s">
        <v>209</v>
      </c>
      <c r="G41" s="196"/>
      <c r="H41" s="134"/>
      <c r="I41" s="135" t="s">
        <v>118</v>
      </c>
      <c r="J41" s="135" t="s">
        <v>96</v>
      </c>
      <c r="K41" s="79"/>
      <c r="L41" s="79"/>
      <c r="M41" s="79"/>
      <c r="N41" s="79"/>
      <c r="O41" s="79"/>
      <c r="P41" s="79">
        <v>170</v>
      </c>
      <c r="Q41" s="79"/>
      <c r="R41" s="79"/>
      <c r="S41" s="79"/>
      <c r="T41" s="79"/>
      <c r="U41" s="94">
        <f t="shared" si="2"/>
        <v>170</v>
      </c>
    </row>
    <row r="42" spans="1:21" x14ac:dyDescent="0.3">
      <c r="A42" s="146">
        <v>45209</v>
      </c>
      <c r="B42" s="132" t="s">
        <v>152</v>
      </c>
      <c r="C42" s="133" t="s">
        <v>152</v>
      </c>
      <c r="D42" s="82">
        <v>2353</v>
      </c>
      <c r="E42" s="79"/>
      <c r="F42" s="134" t="s">
        <v>135</v>
      </c>
      <c r="G42" s="196"/>
      <c r="H42" s="200"/>
      <c r="I42" s="63" t="s">
        <v>133</v>
      </c>
      <c r="J42" s="135" t="s">
        <v>138</v>
      </c>
      <c r="K42" s="79"/>
      <c r="L42" s="79"/>
      <c r="M42" s="79"/>
      <c r="N42" s="79">
        <v>18</v>
      </c>
      <c r="O42" s="79"/>
      <c r="P42" s="79"/>
      <c r="Q42" s="79"/>
      <c r="R42" s="79"/>
      <c r="S42" s="79"/>
      <c r="T42" s="79"/>
      <c r="U42" s="94">
        <f t="shared" si="2"/>
        <v>18</v>
      </c>
    </row>
    <row r="43" spans="1:21" x14ac:dyDescent="0.3">
      <c r="A43" s="146">
        <v>45209</v>
      </c>
      <c r="B43" s="132" t="s">
        <v>152</v>
      </c>
      <c r="C43" s="133" t="s">
        <v>152</v>
      </c>
      <c r="D43" s="82">
        <v>2352</v>
      </c>
      <c r="E43" s="137" t="s">
        <v>153</v>
      </c>
      <c r="F43" s="198" t="s">
        <v>106</v>
      </c>
      <c r="G43" s="196"/>
      <c r="H43" s="134"/>
      <c r="I43" s="135" t="s">
        <v>157</v>
      </c>
      <c r="J43" s="135" t="s">
        <v>158</v>
      </c>
      <c r="K43" s="79"/>
      <c r="L43" s="79"/>
      <c r="M43" s="79"/>
      <c r="N43" s="79"/>
      <c r="O43" s="79"/>
      <c r="P43" s="79"/>
      <c r="Q43" s="79"/>
      <c r="R43" s="79">
        <v>60</v>
      </c>
      <c r="S43" s="79"/>
      <c r="T43" s="79"/>
      <c r="U43" s="94">
        <f t="shared" si="2"/>
        <v>60</v>
      </c>
    </row>
    <row r="44" spans="1:21" x14ac:dyDescent="0.3">
      <c r="A44" s="146">
        <v>45209</v>
      </c>
      <c r="B44" s="132" t="s">
        <v>152</v>
      </c>
      <c r="C44" s="133" t="s">
        <v>152</v>
      </c>
      <c r="D44" s="82">
        <v>2352</v>
      </c>
      <c r="E44" s="137" t="s">
        <v>154</v>
      </c>
      <c r="F44" s="198" t="s">
        <v>106</v>
      </c>
      <c r="G44" s="196"/>
      <c r="H44" s="134"/>
      <c r="I44" s="135" t="s">
        <v>156</v>
      </c>
      <c r="J44" s="135" t="s">
        <v>160</v>
      </c>
      <c r="K44" s="79"/>
      <c r="L44" s="79"/>
      <c r="M44" s="79"/>
      <c r="N44" s="79"/>
      <c r="O44" s="79"/>
      <c r="P44" s="79"/>
      <c r="Q44" s="79"/>
      <c r="R44" s="79">
        <v>15</v>
      </c>
      <c r="S44" s="79"/>
      <c r="T44" s="79"/>
      <c r="U44" s="94">
        <f t="shared" si="2"/>
        <v>15</v>
      </c>
    </row>
    <row r="45" spans="1:21" x14ac:dyDescent="0.3">
      <c r="A45" s="146">
        <v>45209</v>
      </c>
      <c r="B45" s="132" t="s">
        <v>152</v>
      </c>
      <c r="C45" s="133" t="s">
        <v>152</v>
      </c>
      <c r="D45" s="82">
        <v>2352</v>
      </c>
      <c r="E45" s="137" t="s">
        <v>155</v>
      </c>
      <c r="F45" s="198" t="s">
        <v>106</v>
      </c>
      <c r="G45" s="196"/>
      <c r="H45" s="134"/>
      <c r="I45" s="135" t="s">
        <v>156</v>
      </c>
      <c r="J45" s="135" t="s">
        <v>159</v>
      </c>
      <c r="K45" s="79"/>
      <c r="L45" s="79"/>
      <c r="M45" s="79"/>
      <c r="N45" s="79"/>
      <c r="O45" s="79"/>
      <c r="P45" s="79"/>
      <c r="Q45" s="79">
        <v>50</v>
      </c>
      <c r="R45" s="79"/>
      <c r="S45" s="79"/>
      <c r="T45" s="79"/>
      <c r="U45" s="94">
        <f t="shared" si="2"/>
        <v>50</v>
      </c>
    </row>
    <row r="46" spans="1:21" x14ac:dyDescent="0.3">
      <c r="A46" s="146">
        <v>45209</v>
      </c>
      <c r="B46" s="132">
        <v>45210</v>
      </c>
      <c r="C46" s="133">
        <v>45211</v>
      </c>
      <c r="D46" s="82">
        <v>2352</v>
      </c>
      <c r="E46" s="79"/>
      <c r="F46" s="134">
        <v>120030</v>
      </c>
      <c r="G46" s="196">
        <v>45181</v>
      </c>
      <c r="H46" s="73">
        <v>559097889</v>
      </c>
      <c r="I46" s="135" t="s">
        <v>92</v>
      </c>
      <c r="J46" s="135" t="s">
        <v>140</v>
      </c>
      <c r="K46" s="79">
        <v>12.4</v>
      </c>
      <c r="L46" s="79"/>
      <c r="M46" s="79"/>
      <c r="N46" s="79"/>
      <c r="O46" s="79"/>
      <c r="P46" s="79"/>
      <c r="Q46" s="79">
        <v>62</v>
      </c>
      <c r="R46" s="79"/>
      <c r="S46" s="79"/>
      <c r="T46" s="79"/>
      <c r="U46" s="94">
        <f t="shared" si="2"/>
        <v>74.400000000000006</v>
      </c>
    </row>
    <row r="47" spans="1:21" x14ac:dyDescent="0.3">
      <c r="A47" s="146">
        <v>45209</v>
      </c>
      <c r="B47" s="132">
        <v>45210</v>
      </c>
      <c r="C47" s="133">
        <v>45211</v>
      </c>
      <c r="D47" s="82">
        <v>2352</v>
      </c>
      <c r="E47" s="82"/>
      <c r="F47" s="134">
        <v>319810</v>
      </c>
      <c r="G47" s="196">
        <v>45175</v>
      </c>
      <c r="H47" s="134">
        <v>120431530</v>
      </c>
      <c r="I47" s="135" t="s">
        <v>161</v>
      </c>
      <c r="J47" s="135" t="s">
        <v>163</v>
      </c>
      <c r="K47" s="79">
        <v>42</v>
      </c>
      <c r="L47" s="79"/>
      <c r="M47" s="79"/>
      <c r="N47" s="79">
        <v>210</v>
      </c>
      <c r="O47" s="79"/>
      <c r="P47" s="79"/>
      <c r="Q47" s="79"/>
      <c r="R47" s="79"/>
      <c r="S47" s="79"/>
      <c r="T47" s="79"/>
      <c r="U47" s="94">
        <f t="shared" si="2"/>
        <v>252</v>
      </c>
    </row>
    <row r="48" spans="1:21" x14ac:dyDescent="0.3">
      <c r="A48" s="146">
        <v>45209</v>
      </c>
      <c r="B48" s="132">
        <v>45210</v>
      </c>
      <c r="C48" s="133">
        <v>45211</v>
      </c>
      <c r="D48" s="82">
        <v>2352</v>
      </c>
      <c r="E48" s="79"/>
      <c r="F48" s="134" t="s">
        <v>213</v>
      </c>
      <c r="G48" s="196"/>
      <c r="H48" s="134"/>
      <c r="I48" s="135" t="s">
        <v>118</v>
      </c>
      <c r="J48" s="135" t="s">
        <v>96</v>
      </c>
      <c r="K48" s="79"/>
      <c r="L48" s="79"/>
      <c r="M48" s="79"/>
      <c r="N48" s="79"/>
      <c r="O48" s="79"/>
      <c r="P48" s="79">
        <v>85</v>
      </c>
      <c r="Q48" s="79"/>
      <c r="R48" s="79"/>
      <c r="S48" s="79"/>
      <c r="T48" s="79"/>
      <c r="U48" s="94">
        <f t="shared" si="2"/>
        <v>85</v>
      </c>
    </row>
    <row r="49" spans="1:21" x14ac:dyDescent="0.3">
      <c r="A49" s="146">
        <v>45209</v>
      </c>
      <c r="B49" s="132" t="s">
        <v>152</v>
      </c>
      <c r="C49" s="133" t="s">
        <v>152</v>
      </c>
      <c r="D49" s="82">
        <v>2352</v>
      </c>
      <c r="E49" s="79"/>
      <c r="F49" s="198" t="s">
        <v>106</v>
      </c>
      <c r="G49" s="196"/>
      <c r="H49" s="134"/>
      <c r="I49" s="135" t="s">
        <v>125</v>
      </c>
      <c r="J49" s="135" t="s">
        <v>162</v>
      </c>
      <c r="K49" s="79"/>
      <c r="L49" s="79"/>
      <c r="M49" s="79"/>
      <c r="N49" s="79"/>
      <c r="O49" s="79"/>
      <c r="P49" s="79"/>
      <c r="Q49" s="79"/>
      <c r="R49" s="79">
        <v>5000</v>
      </c>
      <c r="S49" s="79"/>
      <c r="T49" s="79"/>
      <c r="U49" s="94">
        <f t="shared" si="2"/>
        <v>5000</v>
      </c>
    </row>
    <row r="50" spans="1:21" x14ac:dyDescent="0.3">
      <c r="A50" s="146">
        <v>45244</v>
      </c>
      <c r="B50" s="132">
        <v>45245</v>
      </c>
      <c r="C50" s="133"/>
      <c r="D50" s="82">
        <v>2375</v>
      </c>
      <c r="E50" s="79"/>
      <c r="F50" s="134" t="s">
        <v>214</v>
      </c>
      <c r="G50" s="196"/>
      <c r="H50" s="134"/>
      <c r="I50" s="135" t="s">
        <v>118</v>
      </c>
      <c r="J50" s="135" t="s">
        <v>96</v>
      </c>
      <c r="K50" s="79"/>
      <c r="L50" s="79"/>
      <c r="M50" s="79"/>
      <c r="N50" s="79"/>
      <c r="O50" s="79"/>
      <c r="P50" s="79">
        <v>85</v>
      </c>
      <c r="Q50" s="79"/>
      <c r="R50" s="79"/>
      <c r="S50" s="79"/>
      <c r="T50" s="79"/>
      <c r="U50" s="94">
        <f t="shared" si="2"/>
        <v>85</v>
      </c>
    </row>
    <row r="51" spans="1:21" x14ac:dyDescent="0.3">
      <c r="A51" s="146">
        <v>45244</v>
      </c>
      <c r="B51" s="132">
        <v>45245</v>
      </c>
      <c r="C51" s="133"/>
      <c r="D51" s="82">
        <v>2375</v>
      </c>
      <c r="E51" s="79"/>
      <c r="F51" s="134" t="s">
        <v>165</v>
      </c>
      <c r="G51" s="196">
        <v>44568</v>
      </c>
      <c r="H51" s="73">
        <v>559097889</v>
      </c>
      <c r="I51" s="135" t="s">
        <v>102</v>
      </c>
      <c r="J51" s="135" t="s">
        <v>164</v>
      </c>
      <c r="K51" s="79">
        <v>10.73</v>
      </c>
      <c r="L51" s="79"/>
      <c r="M51" s="79"/>
      <c r="N51" s="79"/>
      <c r="O51" s="79"/>
      <c r="P51" s="79"/>
      <c r="Q51" s="79">
        <v>214.54</v>
      </c>
      <c r="R51" s="79"/>
      <c r="S51" s="79"/>
      <c r="T51" s="79"/>
      <c r="U51" s="94">
        <f t="shared" si="2"/>
        <v>225.26999999999998</v>
      </c>
    </row>
    <row r="52" spans="1:21" x14ac:dyDescent="0.3">
      <c r="A52" s="146">
        <v>45244</v>
      </c>
      <c r="B52" s="132">
        <v>45245</v>
      </c>
      <c r="C52" s="133"/>
      <c r="D52" s="82">
        <v>2375</v>
      </c>
      <c r="E52" s="79"/>
      <c r="F52" s="201" t="s">
        <v>166</v>
      </c>
      <c r="G52" s="196"/>
      <c r="H52" s="73">
        <v>559097889</v>
      </c>
      <c r="I52" s="135" t="s">
        <v>102</v>
      </c>
      <c r="J52" s="135" t="s">
        <v>164</v>
      </c>
      <c r="K52" s="79"/>
      <c r="L52" s="79"/>
      <c r="M52" s="79"/>
      <c r="N52" s="79"/>
      <c r="O52" s="79"/>
      <c r="P52" s="79"/>
      <c r="Q52" s="79">
        <v>150.26</v>
      </c>
      <c r="R52" s="79"/>
      <c r="S52" s="79"/>
      <c r="T52" s="79"/>
      <c r="U52" s="94">
        <f t="shared" si="2"/>
        <v>150.26</v>
      </c>
    </row>
    <row r="53" spans="1:21" x14ac:dyDescent="0.3">
      <c r="A53" s="146">
        <v>45244</v>
      </c>
      <c r="B53" s="132">
        <v>45245</v>
      </c>
      <c r="C53" s="133"/>
      <c r="D53" s="82">
        <v>2375</v>
      </c>
      <c r="E53" s="79"/>
      <c r="F53" s="134" t="s">
        <v>168</v>
      </c>
      <c r="G53" s="196">
        <v>45203</v>
      </c>
      <c r="H53" s="73">
        <v>559097889</v>
      </c>
      <c r="I53" s="135" t="s">
        <v>102</v>
      </c>
      <c r="J53" s="135" t="s">
        <v>167</v>
      </c>
      <c r="K53" s="79">
        <v>13.38</v>
      </c>
      <c r="L53" s="79"/>
      <c r="M53" s="79"/>
      <c r="N53" s="79"/>
      <c r="O53" s="79"/>
      <c r="P53" s="79"/>
      <c r="Q53" s="79">
        <v>267.52</v>
      </c>
      <c r="R53" s="79"/>
      <c r="S53" s="79"/>
      <c r="T53" s="79"/>
      <c r="U53" s="94">
        <f t="shared" si="2"/>
        <v>280.89999999999998</v>
      </c>
    </row>
    <row r="54" spans="1:21" x14ac:dyDescent="0.3">
      <c r="A54" s="146">
        <v>45244</v>
      </c>
      <c r="B54" s="132" t="s">
        <v>152</v>
      </c>
      <c r="C54" s="132" t="s">
        <v>152</v>
      </c>
      <c r="D54" s="82">
        <v>2376</v>
      </c>
      <c r="E54" s="137"/>
      <c r="F54" s="134" t="s">
        <v>135</v>
      </c>
      <c r="G54" s="196"/>
      <c r="H54" s="134"/>
      <c r="I54" s="135" t="s">
        <v>109</v>
      </c>
      <c r="J54" s="135" t="s">
        <v>112</v>
      </c>
      <c r="K54" s="79"/>
      <c r="L54" s="79"/>
      <c r="M54" s="79"/>
      <c r="N54" s="79"/>
      <c r="O54" s="79"/>
      <c r="P54" s="79"/>
      <c r="Q54" s="79"/>
      <c r="R54" s="79"/>
      <c r="S54" s="79"/>
      <c r="T54" s="79">
        <v>810</v>
      </c>
      <c r="U54" s="94">
        <f t="shared" si="2"/>
        <v>810</v>
      </c>
    </row>
    <row r="55" spans="1:21" x14ac:dyDescent="0.3">
      <c r="A55" s="146">
        <v>45272</v>
      </c>
      <c r="B55" s="132">
        <v>45273</v>
      </c>
      <c r="C55" s="133">
        <v>45274</v>
      </c>
      <c r="D55" s="82">
        <v>2393</v>
      </c>
      <c r="E55" s="79"/>
      <c r="F55" s="198" t="s">
        <v>106</v>
      </c>
      <c r="G55" s="196"/>
      <c r="H55" s="134"/>
      <c r="I55" s="135" t="s">
        <v>125</v>
      </c>
      <c r="J55" s="135" t="s">
        <v>126</v>
      </c>
      <c r="K55" s="79"/>
      <c r="L55" s="79"/>
      <c r="M55" s="79"/>
      <c r="N55" s="79">
        <v>43.88</v>
      </c>
      <c r="O55" s="79"/>
      <c r="P55" s="79"/>
      <c r="Q55" s="79"/>
      <c r="R55" s="79"/>
      <c r="S55" s="79"/>
      <c r="T55" s="79"/>
      <c r="U55" s="94">
        <f t="shared" si="2"/>
        <v>43.88</v>
      </c>
    </row>
    <row r="56" spans="1:21" x14ac:dyDescent="0.3">
      <c r="A56" s="146">
        <v>45272</v>
      </c>
      <c r="B56" s="132">
        <v>45273</v>
      </c>
      <c r="C56" s="133">
        <v>45274</v>
      </c>
      <c r="D56" s="82">
        <v>2393</v>
      </c>
      <c r="E56" s="137"/>
      <c r="F56" s="134" t="s">
        <v>215</v>
      </c>
      <c r="G56" s="196"/>
      <c r="H56" s="134"/>
      <c r="I56" s="135" t="s">
        <v>118</v>
      </c>
      <c r="J56" s="135" t="s">
        <v>96</v>
      </c>
      <c r="K56" s="79"/>
      <c r="L56" s="79"/>
      <c r="M56" s="79"/>
      <c r="N56" s="79"/>
      <c r="O56" s="79"/>
      <c r="P56" s="79">
        <v>106.25</v>
      </c>
      <c r="Q56" s="79"/>
      <c r="R56" s="79"/>
      <c r="S56" s="79"/>
      <c r="T56" s="79"/>
      <c r="U56" s="94">
        <f t="shared" si="2"/>
        <v>106.25</v>
      </c>
    </row>
    <row r="57" spans="1:21" x14ac:dyDescent="0.3">
      <c r="A57" s="146">
        <v>45272</v>
      </c>
      <c r="B57" s="132">
        <v>45273</v>
      </c>
      <c r="C57" s="133">
        <v>45274</v>
      </c>
      <c r="D57" s="82">
        <v>2393</v>
      </c>
      <c r="E57" s="79"/>
      <c r="F57" s="198" t="s">
        <v>106</v>
      </c>
      <c r="G57" s="196"/>
      <c r="H57" s="134"/>
      <c r="I57" s="135" t="s">
        <v>129</v>
      </c>
      <c r="J57" s="135" t="s">
        <v>149</v>
      </c>
      <c r="K57" s="79"/>
      <c r="L57" s="79"/>
      <c r="M57" s="79">
        <v>530.16</v>
      </c>
      <c r="N57" s="79"/>
      <c r="O57" s="79"/>
      <c r="P57" s="79"/>
      <c r="Q57" s="79"/>
      <c r="R57" s="79"/>
      <c r="S57" s="79"/>
      <c r="T57" s="79"/>
      <c r="U57" s="94">
        <f t="shared" si="2"/>
        <v>530.16</v>
      </c>
    </row>
    <row r="58" spans="1:21" x14ac:dyDescent="0.3">
      <c r="A58" s="146">
        <v>45272</v>
      </c>
      <c r="B58" s="132">
        <v>45273</v>
      </c>
      <c r="C58" s="133">
        <v>45274</v>
      </c>
      <c r="D58" s="82">
        <v>2393</v>
      </c>
      <c r="E58" s="79"/>
      <c r="F58" s="198" t="s">
        <v>106</v>
      </c>
      <c r="G58" s="196"/>
      <c r="H58" s="134"/>
      <c r="I58" s="135" t="s">
        <v>130</v>
      </c>
      <c r="J58" s="135" t="s">
        <v>132</v>
      </c>
      <c r="K58" s="79"/>
      <c r="L58" s="79"/>
      <c r="M58" s="79">
        <v>132.4</v>
      </c>
      <c r="N58" s="79"/>
      <c r="O58" s="79"/>
      <c r="P58" s="79"/>
      <c r="Q58" s="79"/>
      <c r="R58" s="79"/>
      <c r="S58" s="79"/>
      <c r="T58" s="79"/>
      <c r="U58" s="94">
        <f t="shared" si="2"/>
        <v>132.4</v>
      </c>
    </row>
    <row r="59" spans="1:21" x14ac:dyDescent="0.3">
      <c r="A59" s="146">
        <v>45272</v>
      </c>
      <c r="B59" s="132">
        <v>45273</v>
      </c>
      <c r="C59" s="133">
        <v>45274</v>
      </c>
      <c r="D59" s="82">
        <v>2393</v>
      </c>
      <c r="E59" s="79"/>
      <c r="F59" s="198" t="s">
        <v>106</v>
      </c>
      <c r="G59" s="196"/>
      <c r="H59" s="134"/>
      <c r="I59" s="135" t="s">
        <v>150</v>
      </c>
      <c r="J59" s="135" t="s">
        <v>171</v>
      </c>
      <c r="K59" s="79"/>
      <c r="L59" s="79"/>
      <c r="M59" s="79"/>
      <c r="N59" s="79">
        <v>66.989999999999995</v>
      </c>
      <c r="O59" s="79"/>
      <c r="P59" s="79"/>
      <c r="Q59" s="79"/>
      <c r="R59" s="79"/>
      <c r="S59" s="79"/>
      <c r="T59" s="79"/>
      <c r="U59" s="94">
        <f t="shared" si="2"/>
        <v>66.989999999999995</v>
      </c>
    </row>
    <row r="60" spans="1:21" x14ac:dyDescent="0.3">
      <c r="A60" s="146">
        <v>45272</v>
      </c>
      <c r="B60" s="132">
        <v>45273</v>
      </c>
      <c r="C60" s="133">
        <v>45274</v>
      </c>
      <c r="D60" s="82">
        <v>2393</v>
      </c>
      <c r="E60" s="79"/>
      <c r="F60" s="134">
        <v>76093</v>
      </c>
      <c r="G60" s="196">
        <v>45250</v>
      </c>
      <c r="H60" s="134">
        <v>876328389</v>
      </c>
      <c r="I60" s="135" t="s">
        <v>172</v>
      </c>
      <c r="J60" s="135" t="s">
        <v>174</v>
      </c>
      <c r="K60" s="79">
        <v>64</v>
      </c>
      <c r="L60" s="79"/>
      <c r="M60" s="79"/>
      <c r="N60" s="79"/>
      <c r="O60" s="79"/>
      <c r="P60" s="79">
        <v>320</v>
      </c>
      <c r="Q60" s="79"/>
      <c r="R60" s="79"/>
      <c r="S60" s="79"/>
      <c r="T60" s="79"/>
      <c r="U60" s="94">
        <f t="shared" si="2"/>
        <v>384</v>
      </c>
    </row>
    <row r="61" spans="1:21" x14ac:dyDescent="0.3">
      <c r="A61" s="146">
        <v>45272</v>
      </c>
      <c r="B61" s="132">
        <v>45273</v>
      </c>
      <c r="C61" s="133">
        <v>45274</v>
      </c>
      <c r="D61" s="82">
        <v>2393</v>
      </c>
      <c r="E61" s="79"/>
      <c r="F61" s="134">
        <v>823755</v>
      </c>
      <c r="G61" s="196">
        <v>45252</v>
      </c>
      <c r="H61" s="134">
        <v>119106690</v>
      </c>
      <c r="I61" s="135" t="s">
        <v>173</v>
      </c>
      <c r="J61" s="135" t="s">
        <v>175</v>
      </c>
      <c r="K61" s="79">
        <v>37.4</v>
      </c>
      <c r="L61" s="79"/>
      <c r="M61" s="79"/>
      <c r="N61" s="79"/>
      <c r="O61" s="79"/>
      <c r="P61" s="79">
        <v>187</v>
      </c>
      <c r="Q61" s="79"/>
      <c r="R61" s="79"/>
      <c r="S61" s="79"/>
      <c r="T61" s="79"/>
      <c r="U61" s="94">
        <f t="shared" si="2"/>
        <v>224.4</v>
      </c>
    </row>
    <row r="62" spans="1:21" x14ac:dyDescent="0.3">
      <c r="A62" s="146">
        <v>45300</v>
      </c>
      <c r="B62" s="132" t="s">
        <v>152</v>
      </c>
      <c r="C62" s="132" t="s">
        <v>152</v>
      </c>
      <c r="D62" s="82">
        <v>2408</v>
      </c>
      <c r="E62" s="79"/>
      <c r="F62" s="134" t="s">
        <v>135</v>
      </c>
      <c r="G62" s="196"/>
      <c r="H62" s="200"/>
      <c r="I62" s="63" t="s">
        <v>133</v>
      </c>
      <c r="J62" s="135" t="s">
        <v>138</v>
      </c>
      <c r="K62" s="79"/>
      <c r="L62" s="79"/>
      <c r="M62" s="79"/>
      <c r="N62" s="79">
        <v>18</v>
      </c>
      <c r="O62" s="79"/>
      <c r="P62" s="79"/>
      <c r="Q62" s="79"/>
      <c r="R62" s="79"/>
      <c r="S62" s="79"/>
      <c r="T62" s="79"/>
      <c r="U62" s="94">
        <f t="shared" si="2"/>
        <v>18</v>
      </c>
    </row>
    <row r="63" spans="1:21" x14ac:dyDescent="0.3">
      <c r="A63" s="146">
        <v>45300</v>
      </c>
      <c r="B63" s="132">
        <v>45301</v>
      </c>
      <c r="C63" s="133">
        <v>45302</v>
      </c>
      <c r="D63" s="82">
        <v>2407</v>
      </c>
      <c r="E63" s="79"/>
      <c r="F63" s="79" t="s">
        <v>183</v>
      </c>
      <c r="G63" s="196"/>
      <c r="H63" s="79"/>
      <c r="I63" s="135" t="s">
        <v>113</v>
      </c>
      <c r="J63" s="135" t="s">
        <v>182</v>
      </c>
      <c r="K63" s="79"/>
      <c r="L63" s="79"/>
      <c r="M63" s="79"/>
      <c r="N63" s="79">
        <v>33</v>
      </c>
      <c r="O63" s="79"/>
      <c r="P63" s="79"/>
      <c r="Q63" s="79"/>
      <c r="R63" s="79"/>
      <c r="S63" s="79"/>
      <c r="T63" s="79"/>
      <c r="U63" s="94">
        <f t="shared" si="2"/>
        <v>33</v>
      </c>
    </row>
    <row r="64" spans="1:21" x14ac:dyDescent="0.3">
      <c r="A64" s="146">
        <v>45300</v>
      </c>
      <c r="B64" s="132">
        <v>45301</v>
      </c>
      <c r="C64" s="133">
        <v>45302</v>
      </c>
      <c r="D64" s="82">
        <v>2407</v>
      </c>
      <c r="E64" s="79"/>
      <c r="F64" s="134">
        <v>398888</v>
      </c>
      <c r="G64" s="196"/>
      <c r="H64" s="134"/>
      <c r="I64" s="135" t="s">
        <v>184</v>
      </c>
      <c r="J64" s="135" t="s">
        <v>185</v>
      </c>
      <c r="K64" s="79"/>
      <c r="L64" s="79"/>
      <c r="M64" s="79"/>
      <c r="N64" s="79"/>
      <c r="O64" s="79"/>
      <c r="P64" s="79">
        <v>50</v>
      </c>
      <c r="Q64" s="79"/>
      <c r="R64" s="79"/>
      <c r="S64" s="79"/>
      <c r="T64" s="79"/>
      <c r="U64" s="94">
        <f t="shared" si="2"/>
        <v>50</v>
      </c>
    </row>
    <row r="65" spans="1:23" x14ac:dyDescent="0.3">
      <c r="A65" s="146">
        <v>45300</v>
      </c>
      <c r="B65" s="132">
        <v>45301</v>
      </c>
      <c r="C65" s="133">
        <v>45302</v>
      </c>
      <c r="D65" s="82">
        <v>2407</v>
      </c>
      <c r="E65" s="79"/>
      <c r="F65" s="134">
        <v>121410</v>
      </c>
      <c r="G65" s="196">
        <v>45264</v>
      </c>
      <c r="H65" s="73">
        <v>559097889</v>
      </c>
      <c r="I65" s="135" t="s">
        <v>92</v>
      </c>
      <c r="J65" s="135" t="s">
        <v>140</v>
      </c>
      <c r="K65" s="79">
        <v>12.4</v>
      </c>
      <c r="L65" s="79"/>
      <c r="M65" s="79"/>
      <c r="N65" s="79"/>
      <c r="O65" s="79"/>
      <c r="P65" s="79"/>
      <c r="Q65" s="79">
        <v>62</v>
      </c>
      <c r="R65" s="79"/>
      <c r="S65" s="79"/>
      <c r="T65" s="79"/>
      <c r="U65" s="94">
        <f t="shared" si="2"/>
        <v>74.400000000000006</v>
      </c>
    </row>
    <row r="66" spans="1:23" x14ac:dyDescent="0.3">
      <c r="A66" s="146">
        <v>45335</v>
      </c>
      <c r="B66" s="132">
        <v>45336</v>
      </c>
      <c r="C66" s="133"/>
      <c r="D66" s="82">
        <v>2423</v>
      </c>
      <c r="E66" s="137"/>
      <c r="F66" s="134" t="s">
        <v>189</v>
      </c>
      <c r="G66" s="196"/>
      <c r="H66" s="134"/>
      <c r="I66" s="135" t="s">
        <v>95</v>
      </c>
      <c r="J66" s="135" t="s">
        <v>96</v>
      </c>
      <c r="K66" s="79"/>
      <c r="L66" s="79"/>
      <c r="M66" s="79"/>
      <c r="N66" s="79"/>
      <c r="O66" s="79"/>
      <c r="P66" s="79">
        <v>85</v>
      </c>
      <c r="Q66" s="79"/>
      <c r="R66" s="79"/>
      <c r="S66" s="79"/>
      <c r="T66" s="79"/>
      <c r="U66" s="94">
        <f t="shared" si="2"/>
        <v>85</v>
      </c>
    </row>
    <row r="67" spans="1:23" x14ac:dyDescent="0.3">
      <c r="A67" s="146">
        <v>45335</v>
      </c>
      <c r="B67" s="132">
        <v>45336</v>
      </c>
      <c r="C67" s="133"/>
      <c r="D67" s="82">
        <v>2423</v>
      </c>
      <c r="E67" s="79"/>
      <c r="F67" s="134" t="s">
        <v>190</v>
      </c>
      <c r="G67" s="196"/>
      <c r="H67" s="134"/>
      <c r="I67" s="135" t="s">
        <v>95</v>
      </c>
      <c r="J67" s="135" t="s">
        <v>96</v>
      </c>
      <c r="K67" s="79"/>
      <c r="L67" s="79"/>
      <c r="M67" s="79"/>
      <c r="N67" s="79"/>
      <c r="O67" s="79"/>
      <c r="P67" s="79">
        <v>85</v>
      </c>
      <c r="Q67" s="79"/>
      <c r="R67" s="79"/>
      <c r="S67" s="79"/>
      <c r="T67" s="79"/>
      <c r="U67" s="94">
        <f t="shared" si="2"/>
        <v>85</v>
      </c>
    </row>
    <row r="68" spans="1:23" x14ac:dyDescent="0.3">
      <c r="A68" s="146">
        <v>45335</v>
      </c>
      <c r="B68" s="132">
        <v>45336</v>
      </c>
      <c r="C68" s="133"/>
      <c r="D68" s="82">
        <v>2423</v>
      </c>
      <c r="E68" s="137"/>
      <c r="F68" s="137" t="s">
        <v>191</v>
      </c>
      <c r="G68" s="196">
        <v>45327</v>
      </c>
      <c r="H68" s="73">
        <v>559097889</v>
      </c>
      <c r="I68" s="135" t="s">
        <v>92</v>
      </c>
      <c r="J68" s="135" t="s">
        <v>192</v>
      </c>
      <c r="K68" s="79">
        <v>74.959999999999994</v>
      </c>
      <c r="L68" s="79"/>
      <c r="M68" s="79"/>
      <c r="N68" s="79"/>
      <c r="O68" s="79"/>
      <c r="P68" s="79"/>
      <c r="Q68" s="79">
        <v>374.82</v>
      </c>
      <c r="R68" s="79"/>
      <c r="S68" s="79"/>
      <c r="T68" s="79"/>
      <c r="U68" s="94">
        <f t="shared" si="2"/>
        <v>449.78</v>
      </c>
    </row>
    <row r="69" spans="1:23" x14ac:dyDescent="0.3">
      <c r="A69" s="146">
        <v>45335</v>
      </c>
      <c r="B69" s="132">
        <v>45336</v>
      </c>
      <c r="C69" s="133"/>
      <c r="D69" s="82">
        <v>2423</v>
      </c>
      <c r="E69" s="79"/>
      <c r="F69" s="134">
        <v>688</v>
      </c>
      <c r="G69" s="196">
        <v>45292</v>
      </c>
      <c r="H69" s="134">
        <v>344293400</v>
      </c>
      <c r="I69" s="135" t="s">
        <v>115</v>
      </c>
      <c r="J69" s="135" t="s">
        <v>193</v>
      </c>
      <c r="K69" s="79">
        <v>18</v>
      </c>
      <c r="L69" s="79"/>
      <c r="M69" s="79"/>
      <c r="N69" s="79">
        <v>90</v>
      </c>
      <c r="O69" s="79"/>
      <c r="P69" s="79"/>
      <c r="Q69" s="79"/>
      <c r="R69" s="79"/>
      <c r="S69" s="79"/>
      <c r="T69" s="79"/>
      <c r="U69" s="94">
        <f t="shared" si="2"/>
        <v>108</v>
      </c>
    </row>
    <row r="70" spans="1:23" x14ac:dyDescent="0.3">
      <c r="A70" s="146">
        <v>45335</v>
      </c>
      <c r="B70" s="132">
        <v>45336</v>
      </c>
      <c r="C70" s="133"/>
      <c r="D70" s="82">
        <v>2423</v>
      </c>
      <c r="E70" s="79"/>
      <c r="F70" s="79" t="s">
        <v>194</v>
      </c>
      <c r="G70" s="196">
        <v>45295</v>
      </c>
      <c r="H70" s="73">
        <v>559097889</v>
      </c>
      <c r="I70" s="135" t="s">
        <v>102</v>
      </c>
      <c r="J70" s="135" t="s">
        <v>195</v>
      </c>
      <c r="K70" s="79">
        <v>21.92</v>
      </c>
      <c r="L70" s="79"/>
      <c r="M70" s="79"/>
      <c r="N70" s="79"/>
      <c r="O70" s="79"/>
      <c r="P70" s="79"/>
      <c r="Q70" s="79">
        <v>406.57</v>
      </c>
      <c r="R70" s="79"/>
      <c r="S70" s="79"/>
      <c r="T70" s="79"/>
      <c r="U70" s="94">
        <f t="shared" si="2"/>
        <v>428.49</v>
      </c>
    </row>
    <row r="71" spans="1:23" x14ac:dyDescent="0.3">
      <c r="A71" s="146">
        <v>45363</v>
      </c>
      <c r="B71" s="132"/>
      <c r="C71" s="133"/>
      <c r="D71" s="82">
        <v>2443</v>
      </c>
      <c r="E71" s="79"/>
      <c r="F71" s="134" t="s">
        <v>152</v>
      </c>
      <c r="G71" s="196">
        <v>45363</v>
      </c>
      <c r="H71" s="134"/>
      <c r="I71" s="135" t="s">
        <v>129</v>
      </c>
      <c r="J71" s="135" t="s">
        <v>216</v>
      </c>
      <c r="K71" s="79"/>
      <c r="L71" s="79"/>
      <c r="M71" s="79">
        <v>513.96</v>
      </c>
      <c r="N71" s="79"/>
      <c r="O71" s="79"/>
      <c r="P71" s="79"/>
      <c r="Q71" s="79"/>
      <c r="R71" s="79"/>
      <c r="S71" s="79"/>
      <c r="T71" s="79"/>
      <c r="U71" s="94">
        <f t="shared" si="2"/>
        <v>513.96</v>
      </c>
    </row>
    <row r="72" spans="1:23" x14ac:dyDescent="0.3">
      <c r="A72" s="146">
        <v>45363</v>
      </c>
      <c r="B72" s="132"/>
      <c r="C72" s="133"/>
      <c r="D72" s="82">
        <v>2443</v>
      </c>
      <c r="E72" s="79"/>
      <c r="F72" s="134" t="s">
        <v>152</v>
      </c>
      <c r="G72" s="196">
        <v>45363</v>
      </c>
      <c r="H72" s="134"/>
      <c r="I72" s="135" t="s">
        <v>130</v>
      </c>
      <c r="J72" s="135" t="s">
        <v>132</v>
      </c>
      <c r="K72" s="79"/>
      <c r="L72" s="79"/>
      <c r="M72" s="79">
        <v>128.4</v>
      </c>
      <c r="N72" s="79"/>
      <c r="O72" s="79"/>
      <c r="P72" s="79"/>
      <c r="Q72" s="79"/>
      <c r="R72" s="79"/>
      <c r="S72" s="79"/>
      <c r="T72" s="79"/>
      <c r="U72" s="94">
        <f t="shared" si="2"/>
        <v>128.4</v>
      </c>
    </row>
    <row r="73" spans="1:23" x14ac:dyDescent="0.3">
      <c r="A73" s="146">
        <v>45363</v>
      </c>
      <c r="B73" s="132"/>
      <c r="C73" s="133"/>
      <c r="D73" s="82">
        <v>2443</v>
      </c>
      <c r="E73" s="79"/>
      <c r="F73" s="134" t="s">
        <v>152</v>
      </c>
      <c r="G73" s="196">
        <v>45363</v>
      </c>
      <c r="H73" s="134"/>
      <c r="I73" s="135" t="s">
        <v>125</v>
      </c>
      <c r="J73" s="135" t="s">
        <v>126</v>
      </c>
      <c r="K73" s="79"/>
      <c r="L73" s="79"/>
      <c r="M73" s="79"/>
      <c r="N73" s="79">
        <v>44.92</v>
      </c>
      <c r="O73" s="79"/>
      <c r="P73" s="79"/>
      <c r="Q73" s="79"/>
      <c r="R73" s="79"/>
      <c r="S73" s="79"/>
      <c r="T73" s="79"/>
      <c r="U73" s="94">
        <f t="shared" si="2"/>
        <v>44.92</v>
      </c>
    </row>
    <row r="74" spans="1:23" x14ac:dyDescent="0.3">
      <c r="A74" s="146">
        <v>45363</v>
      </c>
      <c r="B74" s="132"/>
      <c r="C74" s="133"/>
      <c r="D74" s="82">
        <v>2443</v>
      </c>
      <c r="E74" s="79"/>
      <c r="F74" s="134" t="s">
        <v>217</v>
      </c>
      <c r="G74" s="196">
        <v>45323</v>
      </c>
      <c r="H74" s="134"/>
      <c r="I74" s="135" t="s">
        <v>118</v>
      </c>
      <c r="J74" s="135" t="s">
        <v>96</v>
      </c>
      <c r="K74" s="79"/>
      <c r="L74" s="79"/>
      <c r="M74" s="79"/>
      <c r="N74" s="79"/>
      <c r="O74" s="79"/>
      <c r="P74" s="79">
        <v>85</v>
      </c>
      <c r="Q74" s="79"/>
      <c r="R74" s="79"/>
      <c r="S74" s="79"/>
      <c r="T74" s="79"/>
      <c r="U74" s="94">
        <f t="shared" si="2"/>
        <v>85</v>
      </c>
    </row>
    <row r="75" spans="1:23" x14ac:dyDescent="0.3">
      <c r="A75" s="146">
        <v>45363</v>
      </c>
      <c r="B75" s="132"/>
      <c r="C75" s="133"/>
      <c r="D75" s="82">
        <v>2443</v>
      </c>
      <c r="E75" s="79"/>
      <c r="F75" s="134" t="s">
        <v>152</v>
      </c>
      <c r="G75" s="196">
        <v>45350</v>
      </c>
      <c r="H75" s="134"/>
      <c r="I75" s="135" t="s">
        <v>127</v>
      </c>
      <c r="J75" s="135" t="s">
        <v>128</v>
      </c>
      <c r="K75" s="79"/>
      <c r="L75" s="79"/>
      <c r="M75" s="79"/>
      <c r="N75" s="79"/>
      <c r="O75" s="79"/>
      <c r="P75" s="79">
        <v>50</v>
      </c>
      <c r="Q75" s="79"/>
      <c r="R75" s="79"/>
      <c r="S75" s="79"/>
      <c r="T75" s="79"/>
      <c r="U75" s="94">
        <f t="shared" si="2"/>
        <v>50</v>
      </c>
    </row>
    <row r="76" spans="1:23" x14ac:dyDescent="0.3">
      <c r="A76" s="146">
        <v>45391</v>
      </c>
      <c r="B76" s="132" t="s">
        <v>152</v>
      </c>
      <c r="C76" s="132" t="s">
        <v>152</v>
      </c>
      <c r="D76" s="82">
        <v>2463</v>
      </c>
      <c r="E76" s="79"/>
      <c r="F76" s="134" t="s">
        <v>135</v>
      </c>
      <c r="G76" s="196"/>
      <c r="H76" s="79"/>
      <c r="I76" s="63" t="s">
        <v>133</v>
      </c>
      <c r="J76" s="135" t="s">
        <v>138</v>
      </c>
      <c r="K76" s="79"/>
      <c r="L76" s="79"/>
      <c r="M76" s="79"/>
      <c r="N76" s="79">
        <v>18</v>
      </c>
      <c r="O76" s="79"/>
      <c r="P76" s="79"/>
      <c r="Q76" s="79"/>
      <c r="R76" s="79"/>
      <c r="S76" s="79"/>
      <c r="T76" s="79"/>
      <c r="U76" s="94">
        <f t="shared" si="2"/>
        <v>18</v>
      </c>
    </row>
    <row r="77" spans="1:23" x14ac:dyDescent="0.3">
      <c r="A77" s="146"/>
      <c r="B77" s="132"/>
      <c r="C77" s="133"/>
      <c r="D77" s="82"/>
      <c r="E77" s="79"/>
      <c r="F77" s="134"/>
      <c r="G77" s="196"/>
      <c r="H77" s="134"/>
      <c r="I77" s="135"/>
      <c r="J77" s="135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94">
        <f t="shared" si="2"/>
        <v>0</v>
      </c>
    </row>
    <row r="78" spans="1:23" x14ac:dyDescent="0.3">
      <c r="A78" s="147" t="s">
        <v>72</v>
      </c>
      <c r="B78" s="138"/>
      <c r="C78" s="83"/>
      <c r="D78" s="83"/>
      <c r="E78" s="79"/>
      <c r="F78" s="79"/>
      <c r="G78" s="196"/>
      <c r="H78" s="79"/>
      <c r="I78" s="135"/>
      <c r="J78" s="135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94">
        <f t="shared" si="2"/>
        <v>0</v>
      </c>
      <c r="W78" s="6" t="s">
        <v>72</v>
      </c>
    </row>
    <row r="79" spans="1:23" ht="15" thickBot="1" x14ac:dyDescent="0.35">
      <c r="A79" s="148"/>
      <c r="B79" s="149"/>
      <c r="C79" s="149"/>
      <c r="D79" s="149"/>
      <c r="E79" s="150"/>
      <c r="F79" s="150"/>
      <c r="G79" s="150"/>
      <c r="H79" s="150"/>
      <c r="I79" s="151"/>
      <c r="J79" s="151"/>
      <c r="K79" s="99">
        <f t="shared" ref="K79:T79" si="3">SUM(K6:K78)</f>
        <v>400.21</v>
      </c>
      <c r="L79" s="99">
        <f t="shared" si="3"/>
        <v>0</v>
      </c>
      <c r="M79" s="99">
        <f t="shared" si="3"/>
        <v>2791.9300000000003</v>
      </c>
      <c r="N79" s="99">
        <f t="shared" si="3"/>
        <v>4536.47</v>
      </c>
      <c r="O79" s="99">
        <f t="shared" si="3"/>
        <v>0</v>
      </c>
      <c r="P79" s="99">
        <f t="shared" si="3"/>
        <v>1825.75</v>
      </c>
      <c r="Q79" s="99">
        <f t="shared" si="3"/>
        <v>2121.35</v>
      </c>
      <c r="R79" s="99">
        <f t="shared" si="3"/>
        <v>5236</v>
      </c>
      <c r="S79" s="99">
        <f t="shared" si="3"/>
        <v>17300</v>
      </c>
      <c r="T79" s="99">
        <f t="shared" si="3"/>
        <v>1620</v>
      </c>
      <c r="U79" s="100">
        <f>SUM(K79:T79)</f>
        <v>35831.71</v>
      </c>
    </row>
    <row r="80" spans="1:23" x14ac:dyDescent="0.3">
      <c r="K80" s="8" t="s">
        <v>74</v>
      </c>
      <c r="M80" s="8" t="s">
        <v>74</v>
      </c>
      <c r="N80" s="8" t="s">
        <v>74</v>
      </c>
      <c r="O80" s="8" t="s">
        <v>74</v>
      </c>
      <c r="P80" s="8" t="s">
        <v>74</v>
      </c>
      <c r="Q80" s="8" t="s">
        <v>74</v>
      </c>
      <c r="R80" s="8" t="s">
        <v>74</v>
      </c>
    </row>
    <row r="81" spans="1:21" x14ac:dyDescent="0.3">
      <c r="A81" s="23" t="s">
        <v>72</v>
      </c>
      <c r="E81" s="6"/>
      <c r="F81" s="6"/>
      <c r="G81" s="6"/>
      <c r="H81" s="6"/>
      <c r="I81" s="66"/>
      <c r="J81" s="64" t="s">
        <v>8</v>
      </c>
      <c r="K81" s="6"/>
      <c r="L81" s="6"/>
    </row>
    <row r="82" spans="1:21" ht="15" thickBot="1" x14ac:dyDescent="0.35">
      <c r="A82" t="s">
        <v>72</v>
      </c>
      <c r="E82" s="6"/>
      <c r="F82" s="6"/>
      <c r="G82" s="6"/>
      <c r="H82" s="6"/>
      <c r="I82" s="66"/>
      <c r="J82" s="65" t="s">
        <v>34</v>
      </c>
      <c r="K82" s="14">
        <f>U79</f>
        <v>35831.71</v>
      </c>
      <c r="L82" s="6"/>
      <c r="U82" s="6"/>
    </row>
    <row r="83" spans="1:21" ht="15.6" thickTop="1" thickBot="1" x14ac:dyDescent="0.35">
      <c r="A83" s="53" t="s">
        <v>72</v>
      </c>
      <c r="E83" s="6"/>
      <c r="F83" s="55"/>
      <c r="G83" s="55"/>
      <c r="H83" s="55"/>
      <c r="I83" s="66"/>
      <c r="J83" s="65" t="s">
        <v>6</v>
      </c>
      <c r="K83" s="14">
        <f>SUM(K79:T79)</f>
        <v>35831.71</v>
      </c>
      <c r="L83" s="6"/>
      <c r="U83" s="6"/>
    </row>
    <row r="84" spans="1:21" ht="15" thickTop="1" x14ac:dyDescent="0.3">
      <c r="A84" s="53" t="s">
        <v>72</v>
      </c>
      <c r="E84" s="6"/>
      <c r="F84" s="55"/>
      <c r="G84" s="55"/>
      <c r="H84" s="55"/>
      <c r="I84" s="66"/>
      <c r="J84" s="65"/>
      <c r="L84" s="6"/>
      <c r="U84" s="6"/>
    </row>
    <row r="85" spans="1:21" ht="15" thickBot="1" x14ac:dyDescent="0.35">
      <c r="A85" s="53" t="s">
        <v>72</v>
      </c>
      <c r="E85" s="6"/>
      <c r="F85" s="6"/>
      <c r="G85" s="6"/>
      <c r="H85" s="6"/>
      <c r="I85" s="66"/>
      <c r="J85" s="65" t="s">
        <v>7</v>
      </c>
      <c r="K85" s="14">
        <f>K82-K83</f>
        <v>0</v>
      </c>
      <c r="O85" s="11"/>
      <c r="P85" s="11"/>
      <c r="U85" s="6"/>
    </row>
    <row r="86" spans="1:21" ht="15" thickTop="1" x14ac:dyDescent="0.3">
      <c r="A86" s="46" t="s">
        <v>72</v>
      </c>
      <c r="O86" s="11"/>
      <c r="P86" s="11"/>
    </row>
    <row r="87" spans="1:21" x14ac:dyDescent="0.3">
      <c r="A87" s="53" t="s">
        <v>72</v>
      </c>
      <c r="C87" s="16"/>
      <c r="O87" s="11"/>
      <c r="P87" s="11"/>
    </row>
    <row r="88" spans="1:21" x14ac:dyDescent="0.3">
      <c r="A88"/>
      <c r="C88" s="16"/>
      <c r="O88" s="11"/>
      <c r="P88" s="11"/>
    </row>
    <row r="89" spans="1:21" x14ac:dyDescent="0.3">
      <c r="A89"/>
      <c r="C89" s="16"/>
      <c r="O89" s="11"/>
      <c r="P89" s="11"/>
    </row>
    <row r="90" spans="1:21" x14ac:dyDescent="0.3">
      <c r="A90" s="23"/>
      <c r="C90" s="16"/>
      <c r="O90" s="11"/>
      <c r="P90" s="11"/>
    </row>
    <row r="91" spans="1:21" x14ac:dyDescent="0.3">
      <c r="A91"/>
      <c r="O91" s="11"/>
      <c r="P91" s="11"/>
    </row>
    <row r="92" spans="1:21" x14ac:dyDescent="0.3">
      <c r="A92"/>
      <c r="O92" s="11"/>
      <c r="P92" s="11"/>
    </row>
    <row r="93" spans="1:21" x14ac:dyDescent="0.3">
      <c r="A93" s="23"/>
      <c r="O93" s="11"/>
      <c r="P93" s="11"/>
    </row>
    <row r="94" spans="1:21" x14ac:dyDescent="0.3">
      <c r="A94"/>
      <c r="O94" s="11"/>
      <c r="P94" s="11"/>
    </row>
    <row r="95" spans="1:21" x14ac:dyDescent="0.3">
      <c r="O95" s="11"/>
      <c r="P95" s="11"/>
    </row>
    <row r="96" spans="1:21" x14ac:dyDescent="0.3">
      <c r="O96" s="11"/>
      <c r="P96" s="11"/>
    </row>
    <row r="97" spans="15:16" x14ac:dyDescent="0.3">
      <c r="O97" s="11"/>
      <c r="P97" s="11"/>
    </row>
  </sheetData>
  <mergeCells count="1">
    <mergeCell ref="D1:E1"/>
  </mergeCells>
  <phoneticPr fontId="0" type="noConversion"/>
  <pageMargins left="0.35433070866141736" right="0.35433070866141736" top="0.39370078740157483" bottom="0.39370078740157483" header="0.31496062992125984" footer="0.31496062992125984"/>
  <pageSetup paperSize="9" scale="4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zoomScale="95" workbookViewId="0">
      <selection activeCell="E10" sqref="E10"/>
    </sheetView>
  </sheetViews>
  <sheetFormatPr defaultColWidth="8.77734375" defaultRowHeight="13.2" x14ac:dyDescent="0.25"/>
  <cols>
    <col min="1" max="2" width="9.109375" style="1"/>
    <col min="3" max="3" width="18.33203125" style="1" bestFit="1" customWidth="1"/>
    <col min="4" max="4" width="13.44140625" style="1" customWidth="1"/>
    <col min="5" max="5" width="13.88671875" style="2" bestFit="1" customWidth="1"/>
  </cols>
  <sheetData>
    <row r="1" spans="1:7" x14ac:dyDescent="0.25">
      <c r="A1" s="167" t="str">
        <f>Income!A1</f>
        <v>Monks Kirby Parish Council</v>
      </c>
      <c r="B1" s="168"/>
      <c r="C1" s="168"/>
      <c r="D1" s="169" t="s">
        <v>4</v>
      </c>
      <c r="E1" s="170" t="str">
        <f>Income!J1</f>
        <v>31 March 2024</v>
      </c>
    </row>
    <row r="2" spans="1:7" x14ac:dyDescent="0.25">
      <c r="A2" s="171"/>
      <c r="E2" s="172"/>
    </row>
    <row r="3" spans="1:7" x14ac:dyDescent="0.25">
      <c r="A3" s="173" t="s">
        <v>77</v>
      </c>
      <c r="E3" s="172"/>
    </row>
    <row r="4" spans="1:7" x14ac:dyDescent="0.25">
      <c r="A4" s="171"/>
      <c r="E4" s="172"/>
    </row>
    <row r="5" spans="1:7" ht="13.8" thickBot="1" x14ac:dyDescent="0.3">
      <c r="A5" s="171"/>
      <c r="E5" s="172"/>
    </row>
    <row r="6" spans="1:7" ht="13.8" thickBot="1" x14ac:dyDescent="0.3">
      <c r="A6" s="207" t="s">
        <v>5</v>
      </c>
      <c r="B6" s="208"/>
      <c r="C6" s="208"/>
      <c r="D6" s="208"/>
      <c r="E6" s="189">
        <v>21939.69</v>
      </c>
      <c r="G6" s="53" t="s">
        <v>72</v>
      </c>
    </row>
    <row r="7" spans="1:7" x14ac:dyDescent="0.25">
      <c r="A7" s="209"/>
      <c r="B7" s="210"/>
      <c r="C7" s="210"/>
      <c r="D7" s="210"/>
      <c r="E7" s="187"/>
    </row>
    <row r="8" spans="1:7" x14ac:dyDescent="0.25">
      <c r="A8" s="205" t="s">
        <v>186</v>
      </c>
      <c r="B8" s="206"/>
      <c r="C8" s="206"/>
      <c r="D8" s="206"/>
      <c r="E8" s="187">
        <f>Income!V23-Income!T23-Income!S23</f>
        <v>16563.440000000002</v>
      </c>
    </row>
    <row r="9" spans="1:7" x14ac:dyDescent="0.25">
      <c r="A9" s="205" t="s">
        <v>86</v>
      </c>
      <c r="B9" s="206"/>
      <c r="C9" s="206"/>
      <c r="D9" s="206"/>
      <c r="E9" s="187">
        <f>Income!T23</f>
        <v>0</v>
      </c>
    </row>
    <row r="10" spans="1:7" x14ac:dyDescent="0.25">
      <c r="A10" s="205" t="s">
        <v>187</v>
      </c>
      <c r="B10" s="206"/>
      <c r="C10" s="206"/>
      <c r="D10" s="206"/>
      <c r="E10" s="187">
        <f>-Expenditure!U79+Expenditure!S79</f>
        <v>-18531.71</v>
      </c>
    </row>
    <row r="11" spans="1:7" x14ac:dyDescent="0.25">
      <c r="A11" s="205" t="s">
        <v>188</v>
      </c>
      <c r="B11" s="206"/>
      <c r="C11" s="206"/>
      <c r="D11" s="206"/>
      <c r="E11" s="187">
        <f>-Expenditure!S79</f>
        <v>-17300</v>
      </c>
    </row>
    <row r="12" spans="1:7" ht="13.8" thickBot="1" x14ac:dyDescent="0.3">
      <c r="A12" s="205"/>
      <c r="B12" s="206"/>
      <c r="C12" s="206"/>
      <c r="D12" s="206"/>
      <c r="E12" s="187"/>
    </row>
    <row r="13" spans="1:7" ht="13.8" thickBot="1" x14ac:dyDescent="0.3">
      <c r="A13" s="207" t="s">
        <v>3</v>
      </c>
      <c r="B13" s="208"/>
      <c r="C13" s="208"/>
      <c r="D13" s="208"/>
      <c r="E13" s="188">
        <f>SUM(E6:E12)</f>
        <v>2671.4200000000055</v>
      </c>
    </row>
    <row r="14" spans="1:7" x14ac:dyDescent="0.25">
      <c r="A14" s="205"/>
      <c r="B14" s="206"/>
      <c r="C14" s="206"/>
      <c r="D14" s="206"/>
      <c r="E14" s="174"/>
    </row>
    <row r="15" spans="1:7" x14ac:dyDescent="0.25">
      <c r="A15" s="205"/>
      <c r="B15" s="206"/>
      <c r="C15" s="206"/>
      <c r="D15" s="206"/>
      <c r="E15" s="174"/>
    </row>
    <row r="16" spans="1:7" x14ac:dyDescent="0.25">
      <c r="A16" s="205" t="s">
        <v>218</v>
      </c>
      <c r="B16" s="206"/>
      <c r="C16" s="206"/>
      <c r="D16" s="206"/>
      <c r="E16" s="174">
        <v>2671.42</v>
      </c>
    </row>
    <row r="17" spans="1:12" x14ac:dyDescent="0.25">
      <c r="A17" s="205"/>
      <c r="B17" s="206"/>
      <c r="C17" s="206"/>
      <c r="D17" s="206"/>
      <c r="E17" s="174"/>
    </row>
    <row r="18" spans="1:12" x14ac:dyDescent="0.25">
      <c r="A18" s="205" t="s">
        <v>35</v>
      </c>
      <c r="B18" s="206"/>
      <c r="C18" s="206"/>
      <c r="D18" s="206" t="s">
        <v>72</v>
      </c>
      <c r="E18" s="175">
        <v>0</v>
      </c>
    </row>
    <row r="19" spans="1:12" x14ac:dyDescent="0.25">
      <c r="A19" s="205"/>
      <c r="B19" s="206"/>
      <c r="C19" s="206"/>
      <c r="D19" s="206"/>
      <c r="E19" s="174"/>
    </row>
    <row r="20" spans="1:12" ht="14.4" x14ac:dyDescent="0.3">
      <c r="A20" s="205" t="s">
        <v>73</v>
      </c>
      <c r="B20" s="206"/>
      <c r="C20" s="206"/>
      <c r="D20" s="206"/>
      <c r="E20" s="176" t="s">
        <v>72</v>
      </c>
      <c r="G20" s="53" t="s">
        <v>72</v>
      </c>
    </row>
    <row r="21" spans="1:12" ht="14.4" x14ac:dyDescent="0.3">
      <c r="A21" s="171"/>
      <c r="B21" s="6"/>
      <c r="D21" s="177"/>
      <c r="E21" s="176"/>
      <c r="G21" s="53" t="s">
        <v>72</v>
      </c>
    </row>
    <row r="22" spans="1:12" ht="14.4" x14ac:dyDescent="0.3">
      <c r="A22" s="178"/>
      <c r="C22" s="4"/>
      <c r="D22" s="177"/>
      <c r="E22" s="176"/>
      <c r="G22" s="53" t="s">
        <v>72</v>
      </c>
      <c r="L22" s="53" t="s">
        <v>72</v>
      </c>
    </row>
    <row r="23" spans="1:12" ht="14.4" x14ac:dyDescent="0.3">
      <c r="A23" s="178"/>
      <c r="D23" s="177" t="s">
        <v>72</v>
      </c>
      <c r="E23" s="176"/>
      <c r="G23" s="53" t="s">
        <v>72</v>
      </c>
    </row>
    <row r="24" spans="1:12" ht="14.4" x14ac:dyDescent="0.3">
      <c r="A24" s="171"/>
      <c r="D24" s="49" t="s">
        <v>72</v>
      </c>
      <c r="E24" s="174">
        <f>SUM(D20:D24)</f>
        <v>0</v>
      </c>
    </row>
    <row r="25" spans="1:12" x14ac:dyDescent="0.25">
      <c r="A25" s="171"/>
      <c r="D25" s="47"/>
      <c r="E25" s="174"/>
    </row>
    <row r="26" spans="1:12" ht="13.8" thickBot="1" x14ac:dyDescent="0.3">
      <c r="A26" s="171"/>
      <c r="D26" s="47"/>
      <c r="E26" s="179">
        <f>SUM(E16-E24)</f>
        <v>2671.42</v>
      </c>
    </row>
    <row r="27" spans="1:12" ht="13.8" thickTop="1" x14ac:dyDescent="0.25">
      <c r="A27" s="171"/>
      <c r="D27" s="47"/>
      <c r="E27" s="174"/>
    </row>
    <row r="28" spans="1:12" ht="13.8" thickBot="1" x14ac:dyDescent="0.3">
      <c r="A28" s="171"/>
      <c r="D28" s="47"/>
      <c r="E28" s="180">
        <f>E26+E18</f>
        <v>2671.42</v>
      </c>
    </row>
    <row r="29" spans="1:12" ht="13.8" thickTop="1" x14ac:dyDescent="0.25">
      <c r="A29" s="171"/>
      <c r="D29" s="47"/>
      <c r="E29" s="174"/>
    </row>
    <row r="30" spans="1:12" x14ac:dyDescent="0.25">
      <c r="A30" s="171"/>
      <c r="C30" s="4" t="s">
        <v>7</v>
      </c>
      <c r="D30" s="47"/>
      <c r="E30" s="181">
        <f>E13-E28</f>
        <v>5.4569682106375694E-12</v>
      </c>
    </row>
    <row r="31" spans="1:12" x14ac:dyDescent="0.25">
      <c r="A31" s="171"/>
      <c r="D31" s="182"/>
      <c r="E31" s="183"/>
    </row>
    <row r="32" spans="1:12" ht="13.8" thickBot="1" x14ac:dyDescent="0.3">
      <c r="A32" s="184"/>
      <c r="B32" s="185"/>
      <c r="C32" s="185"/>
      <c r="D32" s="185"/>
      <c r="E32" s="186"/>
    </row>
  </sheetData>
  <mergeCells count="15">
    <mergeCell ref="A18:D18"/>
    <mergeCell ref="A19:D19"/>
    <mergeCell ref="A20:D20"/>
    <mergeCell ref="A12:D12"/>
    <mergeCell ref="A13:D13"/>
    <mergeCell ref="A14:D14"/>
    <mergeCell ref="A15:D15"/>
    <mergeCell ref="A16:D16"/>
    <mergeCell ref="A17:D17"/>
    <mergeCell ref="A11:D11"/>
    <mergeCell ref="A6:D6"/>
    <mergeCell ref="A7:D7"/>
    <mergeCell ref="A8:D8"/>
    <mergeCell ref="A9:D9"/>
    <mergeCell ref="A10:D10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ignoredErrors>
    <ignoredError sqref="E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C4667-056B-47B8-B4F9-6501A35A9C6D}">
  <dimension ref="A1:G26"/>
  <sheetViews>
    <sheetView workbookViewId="0">
      <selection activeCell="E7" sqref="E7"/>
    </sheetView>
  </sheetViews>
  <sheetFormatPr defaultColWidth="8.77734375" defaultRowHeight="13.2" x14ac:dyDescent="0.25"/>
  <cols>
    <col min="4" max="4" width="11.33203125" customWidth="1"/>
    <col min="5" max="5" width="16.6640625" customWidth="1"/>
    <col min="7" max="7" width="9.6640625" bestFit="1" customWidth="1"/>
  </cols>
  <sheetData>
    <row r="1" spans="1:5" ht="15.6" x14ac:dyDescent="0.3">
      <c r="A1" s="211" t="s">
        <v>179</v>
      </c>
      <c r="B1" s="211"/>
      <c r="C1" s="211"/>
      <c r="D1" s="211"/>
      <c r="E1" s="211"/>
    </row>
    <row r="2" spans="1:5" x14ac:dyDescent="0.25">
      <c r="A2" s="217"/>
      <c r="B2" s="217"/>
      <c r="C2" s="217"/>
      <c r="D2" s="4" t="s">
        <v>4</v>
      </c>
      <c r="E2" s="164" t="str">
        <f>Income!J1</f>
        <v>31 March 2024</v>
      </c>
    </row>
    <row r="3" spans="1:5" ht="13.8" thickBot="1" x14ac:dyDescent="0.3"/>
    <row r="4" spans="1:5" ht="25.8" customHeight="1" x14ac:dyDescent="0.25">
      <c r="A4" s="212" t="s">
        <v>177</v>
      </c>
      <c r="B4" s="213"/>
      <c r="C4" s="213"/>
      <c r="D4" s="213"/>
      <c r="E4" s="163">
        <v>1562.28</v>
      </c>
    </row>
    <row r="5" spans="1:5" x14ac:dyDescent="0.25">
      <c r="A5" s="214"/>
      <c r="B5" s="215"/>
      <c r="C5" s="215"/>
      <c r="D5" s="216"/>
      <c r="E5" s="114"/>
    </row>
    <row r="6" spans="1:5" x14ac:dyDescent="0.25">
      <c r="A6" s="218" t="s">
        <v>83</v>
      </c>
      <c r="B6" s="219"/>
      <c r="C6" s="219"/>
      <c r="D6" s="219"/>
      <c r="E6" s="114">
        <f>'Fishponds Playground Fund'!F52</f>
        <v>0</v>
      </c>
    </row>
    <row r="7" spans="1:5" x14ac:dyDescent="0.25">
      <c r="A7" s="218" t="s">
        <v>85</v>
      </c>
      <c r="B7" s="219"/>
      <c r="C7" s="219"/>
      <c r="D7" s="219"/>
      <c r="E7" s="114">
        <f>'Fishponds Playground Fund'!G52</f>
        <v>41.35</v>
      </c>
    </row>
    <row r="8" spans="1:5" x14ac:dyDescent="0.25">
      <c r="A8" s="218" t="s">
        <v>84</v>
      </c>
      <c r="B8" s="219"/>
      <c r="C8" s="219"/>
      <c r="D8" s="219"/>
      <c r="E8" s="114">
        <f>-Income!T23</f>
        <v>0</v>
      </c>
    </row>
    <row r="9" spans="1:5" x14ac:dyDescent="0.25">
      <c r="A9" s="214"/>
      <c r="B9" s="215"/>
      <c r="C9" s="215"/>
      <c r="D9" s="216"/>
      <c r="E9" s="114"/>
    </row>
    <row r="10" spans="1:5" ht="13.8" thickBot="1" x14ac:dyDescent="0.3">
      <c r="A10" s="220" t="s">
        <v>3</v>
      </c>
      <c r="B10" s="221"/>
      <c r="C10" s="221"/>
      <c r="D10" s="221"/>
      <c r="E10" s="162">
        <f>SUM(E4:E9)</f>
        <v>1603.6299999999999</v>
      </c>
    </row>
    <row r="11" spans="1:5" ht="39" customHeight="1" thickBot="1" x14ac:dyDescent="0.3"/>
    <row r="12" spans="1:5" ht="24.6" customHeight="1" x14ac:dyDescent="0.25">
      <c r="A12" s="212" t="s">
        <v>178</v>
      </c>
      <c r="B12" s="213"/>
      <c r="C12" s="213"/>
      <c r="D12" s="213"/>
      <c r="E12" s="163">
        <v>0</v>
      </c>
    </row>
    <row r="13" spans="1:5" x14ac:dyDescent="0.25">
      <c r="A13" s="214"/>
      <c r="B13" s="215"/>
      <c r="C13" s="215"/>
      <c r="D13" s="216"/>
      <c r="E13" s="114"/>
    </row>
    <row r="14" spans="1:5" x14ac:dyDescent="0.25">
      <c r="A14" s="218" t="s">
        <v>83</v>
      </c>
      <c r="B14" s="219"/>
      <c r="C14" s="219"/>
      <c r="D14" s="219"/>
      <c r="E14" s="114">
        <f>'Savings Account 2'!F52</f>
        <v>17300</v>
      </c>
    </row>
    <row r="15" spans="1:5" x14ac:dyDescent="0.25">
      <c r="A15" s="218" t="s">
        <v>85</v>
      </c>
      <c r="B15" s="219"/>
      <c r="C15" s="219"/>
      <c r="D15" s="219"/>
      <c r="E15" s="114">
        <f>'Savings Account 2'!G52</f>
        <v>404.14</v>
      </c>
    </row>
    <row r="16" spans="1:5" x14ac:dyDescent="0.25">
      <c r="A16" s="218" t="s">
        <v>84</v>
      </c>
      <c r="B16" s="219"/>
      <c r="C16" s="219"/>
      <c r="D16" s="219"/>
      <c r="E16" s="114">
        <f>-Income!T23</f>
        <v>0</v>
      </c>
    </row>
    <row r="17" spans="1:7" x14ac:dyDescent="0.25">
      <c r="A17" s="214"/>
      <c r="B17" s="215"/>
      <c r="C17" s="215"/>
      <c r="D17" s="216"/>
      <c r="E17" s="114"/>
    </row>
    <row r="18" spans="1:7" ht="13.8" thickBot="1" x14ac:dyDescent="0.3">
      <c r="A18" s="220" t="s">
        <v>3</v>
      </c>
      <c r="B18" s="221"/>
      <c r="C18" s="221"/>
      <c r="D18" s="221"/>
      <c r="E18" s="162">
        <f>SUM(E12:E17)</f>
        <v>17704.14</v>
      </c>
      <c r="G18" s="161"/>
    </row>
    <row r="23" spans="1:7" x14ac:dyDescent="0.25">
      <c r="A23" s="3" t="s">
        <v>180</v>
      </c>
      <c r="B23" s="1"/>
      <c r="C23" s="1"/>
      <c r="D23" s="47"/>
      <c r="E23" s="166">
        <f>E12+E4</f>
        <v>1562.28</v>
      </c>
    </row>
    <row r="24" spans="1:7" x14ac:dyDescent="0.25">
      <c r="A24" s="1"/>
      <c r="B24" s="1"/>
      <c r="C24" s="1"/>
      <c r="D24" s="47"/>
      <c r="E24" s="48"/>
    </row>
    <row r="25" spans="1:7" ht="13.8" thickBot="1" x14ac:dyDescent="0.3">
      <c r="A25" s="210" t="s">
        <v>181</v>
      </c>
      <c r="B25" s="210"/>
      <c r="C25" s="210"/>
      <c r="D25" s="210"/>
      <c r="E25" s="165">
        <f>E18+E10</f>
        <v>19307.77</v>
      </c>
    </row>
    <row r="26" spans="1:7" ht="13.8" thickTop="1" x14ac:dyDescent="0.25">
      <c r="A26" s="1"/>
      <c r="B26" s="1"/>
      <c r="C26" s="1"/>
      <c r="D26" s="47"/>
      <c r="E26" s="47"/>
    </row>
  </sheetData>
  <mergeCells count="17">
    <mergeCell ref="A25:D25"/>
    <mergeCell ref="A6:D6"/>
    <mergeCell ref="A7:D7"/>
    <mergeCell ref="A8:D8"/>
    <mergeCell ref="A10:D10"/>
    <mergeCell ref="A14:D14"/>
    <mergeCell ref="A15:D15"/>
    <mergeCell ref="A16:D16"/>
    <mergeCell ref="A18:D18"/>
    <mergeCell ref="A17:D17"/>
    <mergeCell ref="A13:D13"/>
    <mergeCell ref="A1:E1"/>
    <mergeCell ref="A12:D12"/>
    <mergeCell ref="A4:D4"/>
    <mergeCell ref="A5:D5"/>
    <mergeCell ref="A9:D9"/>
    <mergeCell ref="A2:C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13EF-FB7A-46A9-BCEB-6741343F1756}">
  <dimension ref="A1:J58"/>
  <sheetViews>
    <sheetView workbookViewId="0">
      <selection activeCell="J51" sqref="J51"/>
    </sheetView>
  </sheetViews>
  <sheetFormatPr defaultColWidth="8.77734375" defaultRowHeight="13.2" x14ac:dyDescent="0.25"/>
  <cols>
    <col min="1" max="1" width="10.21875" customWidth="1"/>
    <col min="5" max="5" width="9.109375" customWidth="1"/>
    <col min="6" max="6" width="2.77734375" customWidth="1"/>
    <col min="7" max="7" width="10.44140625" customWidth="1"/>
  </cols>
  <sheetData>
    <row r="1" spans="1:7" s="50" customFormat="1" x14ac:dyDescent="0.25">
      <c r="A1" s="50" t="str">
        <f>Income!A1</f>
        <v>Monks Kirby Parish Council</v>
      </c>
      <c r="E1" s="51" t="str">
        <f>Income!H1</f>
        <v>Year Ended:</v>
      </c>
      <c r="G1" s="52" t="str">
        <f>Income!J1</f>
        <v>31 March 2024</v>
      </c>
    </row>
    <row r="3" spans="1:7" x14ac:dyDescent="0.25">
      <c r="A3" s="50" t="s">
        <v>38</v>
      </c>
    </row>
    <row r="5" spans="1:7" ht="13.8" thickBot="1" x14ac:dyDescent="0.3"/>
    <row r="6" spans="1:7" s="50" customFormat="1" x14ac:dyDescent="0.25">
      <c r="A6" s="108">
        <v>2023</v>
      </c>
      <c r="B6" s="225" t="s">
        <v>39</v>
      </c>
      <c r="C6" s="226"/>
      <c r="D6" s="226"/>
      <c r="E6" s="227"/>
      <c r="F6" s="109"/>
      <c r="G6" s="110" t="s">
        <v>40</v>
      </c>
    </row>
    <row r="7" spans="1:7" x14ac:dyDescent="0.25">
      <c r="A7" s="111">
        <v>10224</v>
      </c>
      <c r="B7" s="222" t="s">
        <v>21</v>
      </c>
      <c r="C7" s="223"/>
      <c r="D7" s="223"/>
      <c r="E7" s="224"/>
      <c r="F7" s="73"/>
      <c r="G7" s="112">
        <f>Income!H23</f>
        <v>10837</v>
      </c>
    </row>
    <row r="8" spans="1:7" x14ac:dyDescent="0.25">
      <c r="A8" s="111">
        <v>17300</v>
      </c>
      <c r="B8" s="222" t="s">
        <v>88</v>
      </c>
      <c r="C8" s="223"/>
      <c r="D8" s="223"/>
      <c r="E8" s="224"/>
      <c r="F8" s="73"/>
      <c r="G8" s="112">
        <v>0</v>
      </c>
    </row>
    <row r="9" spans="1:7" x14ac:dyDescent="0.25">
      <c r="A9" s="111">
        <v>2952.42</v>
      </c>
      <c r="B9" s="222" t="s">
        <v>22</v>
      </c>
      <c r="C9" s="223"/>
      <c r="D9" s="223"/>
      <c r="E9" s="224"/>
      <c r="F9" s="73"/>
      <c r="G9" s="112">
        <f>Income!F23</f>
        <v>3178.44</v>
      </c>
    </row>
    <row r="10" spans="1:7" x14ac:dyDescent="0.25">
      <c r="A10" s="113">
        <v>22.52</v>
      </c>
      <c r="B10" s="222" t="s">
        <v>148</v>
      </c>
      <c r="C10" s="223"/>
      <c r="D10" s="223"/>
      <c r="E10" s="224"/>
      <c r="F10" s="73"/>
      <c r="G10" s="112">
        <f>Income!S23</f>
        <v>445.49</v>
      </c>
    </row>
    <row r="11" spans="1:7" x14ac:dyDescent="0.25">
      <c r="A11" s="111">
        <v>0</v>
      </c>
      <c r="B11" s="222" t="s">
        <v>41</v>
      </c>
      <c r="C11" s="223"/>
      <c r="D11" s="223"/>
      <c r="E11" s="224"/>
      <c r="F11" s="73"/>
      <c r="G11" s="112">
        <f>Income!O23</f>
        <v>0</v>
      </c>
    </row>
    <row r="12" spans="1:7" ht="15.75" customHeight="1" thickBot="1" x14ac:dyDescent="0.3">
      <c r="A12" s="117">
        <f>SUM(A7:A11)</f>
        <v>30498.94</v>
      </c>
      <c r="B12" s="228"/>
      <c r="C12" s="229"/>
      <c r="D12" s="229"/>
      <c r="E12" s="230"/>
      <c r="F12" s="116"/>
      <c r="G12" s="117">
        <f>SUM(G7:G11)</f>
        <v>14460.93</v>
      </c>
    </row>
    <row r="13" spans="1:7" ht="13.8" thickBot="1" x14ac:dyDescent="0.3">
      <c r="A13" s="125"/>
      <c r="B13" s="126"/>
      <c r="C13" s="126"/>
      <c r="D13" s="126"/>
      <c r="E13" s="126"/>
      <c r="F13" s="126"/>
      <c r="G13" s="127"/>
    </row>
    <row r="14" spans="1:7" x14ac:dyDescent="0.25">
      <c r="A14" s="118">
        <v>2548</v>
      </c>
      <c r="B14" s="231" t="s">
        <v>42</v>
      </c>
      <c r="C14" s="232"/>
      <c r="D14" s="232"/>
      <c r="E14" s="233"/>
      <c r="F14" s="86"/>
      <c r="G14" s="119">
        <f>Income!P23</f>
        <v>2548</v>
      </c>
    </row>
    <row r="15" spans="1:7" x14ac:dyDescent="0.25">
      <c r="A15" s="111">
        <v>0</v>
      </c>
      <c r="B15" s="222" t="s">
        <v>99</v>
      </c>
      <c r="C15" s="223"/>
      <c r="D15" s="223"/>
      <c r="E15" s="224"/>
      <c r="F15" s="73"/>
      <c r="G15" s="112">
        <f>Income!R23</f>
        <v>0</v>
      </c>
    </row>
    <row r="16" spans="1:7" x14ac:dyDescent="0.25">
      <c r="A16" s="113">
        <v>0</v>
      </c>
      <c r="B16" s="222" t="s">
        <v>71</v>
      </c>
      <c r="C16" s="223"/>
      <c r="D16" s="223"/>
      <c r="E16" s="224"/>
      <c r="F16" s="73"/>
      <c r="G16" s="112">
        <f>Income!N23</f>
        <v>0</v>
      </c>
    </row>
    <row r="17" spans="1:9" x14ac:dyDescent="0.25">
      <c r="A17" s="113">
        <v>0</v>
      </c>
      <c r="B17" s="222" t="s">
        <v>49</v>
      </c>
      <c r="C17" s="223"/>
      <c r="D17" s="223"/>
      <c r="E17" s="224"/>
      <c r="F17" s="73"/>
      <c r="G17" s="112">
        <f>Income!Q23</f>
        <v>0</v>
      </c>
    </row>
    <row r="18" spans="1:9" x14ac:dyDescent="0.25">
      <c r="A18" s="111">
        <v>4500</v>
      </c>
      <c r="B18" s="222" t="s">
        <v>43</v>
      </c>
      <c r="C18" s="223"/>
      <c r="D18" s="223"/>
      <c r="E18" s="224"/>
      <c r="F18" s="73"/>
      <c r="G18" s="112">
        <f>Income!K23</f>
        <v>0</v>
      </c>
    </row>
    <row r="19" spans="1:9" x14ac:dyDescent="0.25">
      <c r="A19" s="113">
        <v>0</v>
      </c>
      <c r="B19" s="222" t="s">
        <v>64</v>
      </c>
      <c r="C19" s="223"/>
      <c r="D19" s="223"/>
      <c r="E19" s="224"/>
      <c r="F19" s="73"/>
      <c r="G19" s="112">
        <f>Income!J23</f>
        <v>0</v>
      </c>
    </row>
    <row r="20" spans="1:9" x14ac:dyDescent="0.25">
      <c r="A20" s="111">
        <v>0</v>
      </c>
      <c r="B20" s="222" t="s">
        <v>44</v>
      </c>
      <c r="C20" s="223"/>
      <c r="D20" s="223"/>
      <c r="E20" s="224"/>
      <c r="F20" s="73"/>
      <c r="G20" s="112">
        <f>Income!L23</f>
        <v>0</v>
      </c>
    </row>
    <row r="21" spans="1:9" x14ac:dyDescent="0.25">
      <c r="A21" s="111">
        <v>0</v>
      </c>
      <c r="B21" s="222" t="s">
        <v>45</v>
      </c>
      <c r="C21" s="223"/>
      <c r="D21" s="223"/>
      <c r="E21" s="224"/>
      <c r="F21" s="73"/>
      <c r="G21" s="112">
        <f>Income!M23</f>
        <v>0</v>
      </c>
    </row>
    <row r="22" spans="1:9" ht="15.75" customHeight="1" thickBot="1" x14ac:dyDescent="0.3">
      <c r="A22" s="117">
        <f>SUM(A12:A21)</f>
        <v>37546.94</v>
      </c>
      <c r="B22" s="228"/>
      <c r="C22" s="229"/>
      <c r="D22" s="229"/>
      <c r="E22" s="230"/>
      <c r="F22" s="116"/>
      <c r="G22" s="117">
        <f>SUM(G12:G21)</f>
        <v>17008.93</v>
      </c>
    </row>
    <row r="23" spans="1:9" ht="13.8" thickBot="1" x14ac:dyDescent="0.3">
      <c r="A23" s="128"/>
      <c r="G23" s="54"/>
    </row>
    <row r="24" spans="1:9" x14ac:dyDescent="0.25">
      <c r="A24" s="118"/>
      <c r="B24" s="231" t="s">
        <v>46</v>
      </c>
      <c r="C24" s="232"/>
      <c r="D24" s="232"/>
      <c r="E24" s="233"/>
      <c r="F24" s="86"/>
      <c r="G24" s="119"/>
    </row>
    <row r="25" spans="1:9" x14ac:dyDescent="0.25">
      <c r="A25" s="111">
        <v>5575.95</v>
      </c>
      <c r="B25" s="222" t="s">
        <v>47</v>
      </c>
      <c r="C25" s="223"/>
      <c r="D25" s="223"/>
      <c r="E25" s="224"/>
      <c r="F25" s="73"/>
      <c r="G25" s="112">
        <f>Expenditure!N79</f>
        <v>4536.47</v>
      </c>
    </row>
    <row r="26" spans="1:9" x14ac:dyDescent="0.25">
      <c r="A26" s="111">
        <v>200</v>
      </c>
      <c r="B26" s="222" t="s">
        <v>99</v>
      </c>
      <c r="C26" s="223"/>
      <c r="D26" s="223"/>
      <c r="E26" s="224"/>
      <c r="F26" s="73"/>
      <c r="G26" s="112">
        <f>Expenditure!R79</f>
        <v>5236</v>
      </c>
    </row>
    <row r="27" spans="1:9" x14ac:dyDescent="0.25">
      <c r="A27" s="111">
        <v>1313.7800000000002</v>
      </c>
      <c r="B27" s="222" t="s">
        <v>48</v>
      </c>
      <c r="C27" s="223"/>
      <c r="D27" s="223"/>
      <c r="E27" s="224"/>
      <c r="F27" s="73"/>
      <c r="G27" s="112">
        <f>Expenditure!Q79</f>
        <v>2121.35</v>
      </c>
    </row>
    <row r="28" spans="1:9" x14ac:dyDescent="0.25">
      <c r="A28" s="111">
        <v>2896.75</v>
      </c>
      <c r="B28" s="222" t="s">
        <v>20</v>
      </c>
      <c r="C28" s="223"/>
      <c r="D28" s="223"/>
      <c r="E28" s="224"/>
      <c r="F28" s="73"/>
      <c r="G28" s="112">
        <f>Expenditure!K79</f>
        <v>400.21</v>
      </c>
    </row>
    <row r="29" spans="1:9" x14ac:dyDescent="0.25">
      <c r="A29" s="111">
        <v>10298.08</v>
      </c>
      <c r="B29" s="222" t="s">
        <v>49</v>
      </c>
      <c r="C29" s="223"/>
      <c r="D29" s="223"/>
      <c r="E29" s="224"/>
      <c r="F29" s="73"/>
      <c r="G29" s="112">
        <f>Expenditure!P79</f>
        <v>1825.75</v>
      </c>
    </row>
    <row r="30" spans="1:9" x14ac:dyDescent="0.25">
      <c r="A30" s="113">
        <v>500</v>
      </c>
      <c r="B30" s="222" t="s">
        <v>69</v>
      </c>
      <c r="C30" s="223"/>
      <c r="D30" s="223"/>
      <c r="E30" s="224"/>
      <c r="F30" s="73"/>
      <c r="G30" s="112">
        <f>Expenditure!O79</f>
        <v>0</v>
      </c>
    </row>
    <row r="31" spans="1:9" x14ac:dyDescent="0.25">
      <c r="A31" s="111">
        <v>4545</v>
      </c>
      <c r="B31" s="222" t="s">
        <v>50</v>
      </c>
      <c r="C31" s="223"/>
      <c r="D31" s="223"/>
      <c r="E31" s="224"/>
      <c r="F31" s="73"/>
      <c r="G31" s="112">
        <f>Expenditure!L79</f>
        <v>0</v>
      </c>
    </row>
    <row r="32" spans="1:9" ht="15.75" customHeight="1" x14ac:dyDescent="0.25">
      <c r="A32" s="114">
        <f>SUM(A25:A31)</f>
        <v>25329.559999999998</v>
      </c>
      <c r="B32" s="222"/>
      <c r="C32" s="223"/>
      <c r="D32" s="223"/>
      <c r="E32" s="224"/>
      <c r="F32" s="73"/>
      <c r="G32" s="114">
        <f>SUM(G25:G31)</f>
        <v>14119.78</v>
      </c>
      <c r="I32" s="53" t="s">
        <v>72</v>
      </c>
    </row>
    <row r="33" spans="1:10" x14ac:dyDescent="0.25">
      <c r="A33" s="111">
        <v>3560.42</v>
      </c>
      <c r="B33" s="222" t="s">
        <v>51</v>
      </c>
      <c r="C33" s="223"/>
      <c r="D33" s="223"/>
      <c r="E33" s="224"/>
      <c r="F33" s="73"/>
      <c r="G33" s="112">
        <f>Expenditure!M79</f>
        <v>2791.9300000000003</v>
      </c>
      <c r="I33" s="53" t="s">
        <v>72</v>
      </c>
    </row>
    <row r="34" spans="1:10" x14ac:dyDescent="0.25">
      <c r="A34" s="111">
        <v>1620</v>
      </c>
      <c r="B34" s="222" t="s">
        <v>87</v>
      </c>
      <c r="C34" s="223"/>
      <c r="D34" s="223"/>
      <c r="E34" s="224"/>
      <c r="F34" s="73"/>
      <c r="G34" s="112">
        <f>Expenditure!T79</f>
        <v>1620</v>
      </c>
      <c r="I34" s="53" t="s">
        <v>72</v>
      </c>
    </row>
    <row r="35" spans="1:10" ht="15.75" customHeight="1" thickBot="1" x14ac:dyDescent="0.3">
      <c r="A35" s="117">
        <f>SUM(A32:A34)</f>
        <v>30509.979999999996</v>
      </c>
      <c r="B35" s="228"/>
      <c r="C35" s="229"/>
      <c r="D35" s="229"/>
      <c r="E35" s="230"/>
      <c r="F35" s="116"/>
      <c r="G35" s="117">
        <f>SUM(G32:G34)</f>
        <v>18531.71</v>
      </c>
      <c r="I35" s="53" t="s">
        <v>72</v>
      </c>
    </row>
    <row r="36" spans="1:10" x14ac:dyDescent="0.25">
      <c r="G36" s="54"/>
    </row>
    <row r="37" spans="1:10" ht="13.8" thickBot="1" x14ac:dyDescent="0.3">
      <c r="G37" s="54"/>
    </row>
    <row r="38" spans="1:10" x14ac:dyDescent="0.25">
      <c r="A38" s="237" t="s">
        <v>52</v>
      </c>
      <c r="B38" s="226"/>
      <c r="C38" s="226"/>
      <c r="D38" s="226"/>
      <c r="E38" s="227"/>
      <c r="F38" s="86"/>
      <c r="G38" s="119"/>
    </row>
    <row r="39" spans="1:10" x14ac:dyDescent="0.25">
      <c r="A39" s="129"/>
      <c r="B39" s="123"/>
      <c r="C39" s="123"/>
      <c r="D39" s="123"/>
      <c r="E39" s="124"/>
      <c r="F39" s="73"/>
      <c r="G39" s="112"/>
    </row>
    <row r="40" spans="1:10" x14ac:dyDescent="0.25">
      <c r="A40" s="129" t="s">
        <v>91</v>
      </c>
      <c r="B40" s="123"/>
      <c r="C40" s="123"/>
      <c r="D40" s="123"/>
      <c r="E40" s="124"/>
      <c r="F40" s="73"/>
      <c r="G40" s="112">
        <f>1562.28+21939.69</f>
        <v>23501.969999999998</v>
      </c>
      <c r="J40" s="53" t="s">
        <v>72</v>
      </c>
    </row>
    <row r="41" spans="1:10" x14ac:dyDescent="0.25">
      <c r="A41" s="129"/>
      <c r="B41" s="123"/>
      <c r="C41" s="123"/>
      <c r="D41" s="123"/>
      <c r="E41" s="124"/>
      <c r="F41" s="73"/>
      <c r="G41" s="112"/>
      <c r="J41" s="53" t="s">
        <v>72</v>
      </c>
    </row>
    <row r="42" spans="1:10" x14ac:dyDescent="0.25">
      <c r="A42" s="129" t="s">
        <v>54</v>
      </c>
      <c r="B42" s="123"/>
      <c r="C42" s="123"/>
      <c r="D42" s="123"/>
      <c r="E42" s="124"/>
      <c r="F42" s="73"/>
      <c r="G42" s="114">
        <f>G22</f>
        <v>17008.93</v>
      </c>
      <c r="J42" s="53" t="s">
        <v>72</v>
      </c>
    </row>
    <row r="43" spans="1:10" x14ac:dyDescent="0.25">
      <c r="A43" s="129"/>
      <c r="B43" s="123"/>
      <c r="C43" s="123"/>
      <c r="D43" s="123"/>
      <c r="E43" s="124"/>
      <c r="F43" s="73"/>
      <c r="G43" s="112"/>
    </row>
    <row r="44" spans="1:10" x14ac:dyDescent="0.25">
      <c r="A44" s="129" t="s">
        <v>53</v>
      </c>
      <c r="B44" s="123"/>
      <c r="C44" s="123"/>
      <c r="D44" s="123"/>
      <c r="E44" s="124"/>
      <c r="F44" s="73"/>
      <c r="G44" s="114">
        <f>-G35</f>
        <v>-18531.71</v>
      </c>
    </row>
    <row r="45" spans="1:10" x14ac:dyDescent="0.25">
      <c r="A45" s="129"/>
      <c r="B45" s="123"/>
      <c r="C45" s="123"/>
      <c r="D45" s="123"/>
      <c r="E45" s="124"/>
      <c r="F45" s="73"/>
      <c r="G45" s="112"/>
    </row>
    <row r="46" spans="1:10" ht="15.75" customHeight="1" x14ac:dyDescent="0.25">
      <c r="A46" s="129" t="s">
        <v>55</v>
      </c>
      <c r="B46" s="123"/>
      <c r="C46" s="123"/>
      <c r="D46" s="123"/>
      <c r="E46" s="124"/>
      <c r="F46" s="73"/>
      <c r="G46" s="115">
        <f>SUM(G40:G45)</f>
        <v>21979.189999999995</v>
      </c>
    </row>
    <row r="47" spans="1:10" x14ac:dyDescent="0.25">
      <c r="A47" s="129"/>
      <c r="B47" s="123"/>
      <c r="C47" s="123"/>
      <c r="D47" s="123"/>
      <c r="E47" s="124"/>
      <c r="F47" s="73"/>
      <c r="G47" s="112"/>
    </row>
    <row r="48" spans="1:10" x14ac:dyDescent="0.25">
      <c r="A48" s="129"/>
      <c r="B48" s="123"/>
      <c r="C48" s="123"/>
      <c r="D48" s="123"/>
      <c r="E48" s="124"/>
      <c r="F48" s="73"/>
      <c r="G48" s="112"/>
    </row>
    <row r="49" spans="1:7" ht="15.75" customHeight="1" x14ac:dyDescent="0.25">
      <c r="A49" s="129" t="s">
        <v>80</v>
      </c>
      <c r="B49" s="123"/>
      <c r="C49" s="123"/>
      <c r="D49" s="123"/>
      <c r="E49" s="124"/>
      <c r="F49" s="73"/>
      <c r="G49" s="114">
        <f>'Bank Rec Current Acc'!E13</f>
        <v>2671.4200000000055</v>
      </c>
    </row>
    <row r="50" spans="1:7" x14ac:dyDescent="0.25">
      <c r="A50" s="129" t="s">
        <v>123</v>
      </c>
      <c r="B50" s="123"/>
      <c r="C50" s="123"/>
      <c r="D50" s="123"/>
      <c r="E50" s="124"/>
      <c r="F50" s="73"/>
      <c r="G50" s="114">
        <f>'Bank Rec Savings Acc'!E25</f>
        <v>19307.77</v>
      </c>
    </row>
    <row r="51" spans="1:7" ht="13.8" thickBot="1" x14ac:dyDescent="0.3">
      <c r="A51" s="129" t="s">
        <v>81</v>
      </c>
      <c r="B51" s="123"/>
      <c r="C51" s="123"/>
      <c r="D51" s="123"/>
      <c r="E51" s="124"/>
      <c r="F51" s="116"/>
      <c r="G51" s="117">
        <f>SUM(G49:G50)</f>
        <v>21979.190000000006</v>
      </c>
    </row>
    <row r="52" spans="1:7" ht="13.8" thickBot="1" x14ac:dyDescent="0.3">
      <c r="A52" s="234"/>
      <c r="B52" s="235"/>
      <c r="C52" s="235"/>
      <c r="D52" s="235"/>
      <c r="E52" s="236"/>
      <c r="F52" s="130"/>
      <c r="G52" s="131"/>
    </row>
    <row r="53" spans="1:7" ht="13.8" thickBot="1" x14ac:dyDescent="0.3">
      <c r="A53" s="120" t="s">
        <v>56</v>
      </c>
      <c r="B53" s="121"/>
      <c r="C53" s="121"/>
      <c r="D53" s="121"/>
      <c r="E53" s="121"/>
      <c r="F53" s="121"/>
      <c r="G53" s="122">
        <f>G46-G51</f>
        <v>0</v>
      </c>
    </row>
    <row r="54" spans="1:7" x14ac:dyDescent="0.25">
      <c r="G54" s="54"/>
    </row>
    <row r="55" spans="1:7" x14ac:dyDescent="0.25">
      <c r="G55" s="54"/>
    </row>
    <row r="56" spans="1:7" x14ac:dyDescent="0.25">
      <c r="G56" s="54"/>
    </row>
    <row r="57" spans="1:7" x14ac:dyDescent="0.25">
      <c r="G57" s="54"/>
    </row>
    <row r="58" spans="1:7" x14ac:dyDescent="0.25">
      <c r="G58" s="54"/>
    </row>
  </sheetData>
  <mergeCells count="30">
    <mergeCell ref="A52:E52"/>
    <mergeCell ref="B32:E32"/>
    <mergeCell ref="B33:E33"/>
    <mergeCell ref="B34:E34"/>
    <mergeCell ref="B35:E35"/>
    <mergeCell ref="A38:E38"/>
    <mergeCell ref="B31:E31"/>
    <mergeCell ref="B19:E19"/>
    <mergeCell ref="B20:E20"/>
    <mergeCell ref="B21:E21"/>
    <mergeCell ref="B22:E22"/>
    <mergeCell ref="B24:E24"/>
    <mergeCell ref="B25:E25"/>
    <mergeCell ref="B26:E26"/>
    <mergeCell ref="B27:E27"/>
    <mergeCell ref="B28:E28"/>
    <mergeCell ref="B29:E29"/>
    <mergeCell ref="B30:E30"/>
    <mergeCell ref="B18:E18"/>
    <mergeCell ref="B7:E7"/>
    <mergeCell ref="B6:E6"/>
    <mergeCell ref="B8:E8"/>
    <mergeCell ref="B9:E9"/>
    <mergeCell ref="B10:E10"/>
    <mergeCell ref="B11:E11"/>
    <mergeCell ref="B12:E12"/>
    <mergeCell ref="B14:E14"/>
    <mergeCell ref="B15:E15"/>
    <mergeCell ref="B16:E16"/>
    <mergeCell ref="B17:E17"/>
  </mergeCell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C556F-2E23-EC4B-9ABA-7A273DB5FF89}">
  <sheetPr>
    <pageSetUpPr fitToPage="1"/>
  </sheetPr>
  <dimension ref="A1:V62"/>
  <sheetViews>
    <sheetView workbookViewId="0">
      <selection activeCell="H11" sqref="H11"/>
    </sheetView>
  </sheetViews>
  <sheetFormatPr defaultColWidth="9.109375" defaultRowHeight="14.4" x14ac:dyDescent="0.3"/>
  <cols>
    <col min="1" max="1" width="10.6640625" style="11" bestFit="1" customWidth="1"/>
    <col min="2" max="2" width="15" style="11" customWidth="1"/>
    <col min="3" max="3" width="47.109375" style="15" customWidth="1"/>
    <col min="4" max="4" width="32.33203125" style="15" customWidth="1"/>
    <col min="5" max="7" width="11.6640625" style="11" customWidth="1"/>
    <col min="8" max="8" width="10.44140625" style="15" customWidth="1"/>
    <col min="9" max="9" width="9.109375" style="15"/>
    <col min="10" max="10" width="9.109375" style="15" hidden="1" customWidth="1"/>
    <col min="11" max="11" width="9.109375" style="11" customWidth="1"/>
    <col min="12" max="16384" width="9.109375" style="11"/>
  </cols>
  <sheetData>
    <row r="1" spans="1:11" x14ac:dyDescent="0.3">
      <c r="A1" s="5" t="s">
        <v>11</v>
      </c>
      <c r="C1" s="8"/>
      <c r="D1" s="56"/>
      <c r="E1" s="12" t="s">
        <v>72</v>
      </c>
      <c r="F1" s="12"/>
      <c r="G1" s="12"/>
      <c r="H1" s="8"/>
      <c r="I1" s="8"/>
      <c r="J1" s="8"/>
      <c r="K1" s="6"/>
    </row>
    <row r="2" spans="1:11" x14ac:dyDescent="0.3">
      <c r="A2" s="6"/>
      <c r="C2" s="8"/>
      <c r="D2" s="8"/>
      <c r="E2" s="6"/>
      <c r="F2" s="6"/>
      <c r="G2" s="6"/>
      <c r="H2" s="8"/>
      <c r="I2" s="8"/>
      <c r="J2" s="8"/>
      <c r="K2" s="6"/>
    </row>
    <row r="3" spans="1:11" x14ac:dyDescent="0.3">
      <c r="A3" s="5" t="s">
        <v>75</v>
      </c>
      <c r="C3" s="8"/>
      <c r="D3" s="8"/>
      <c r="E3" s="6"/>
      <c r="F3" s="6"/>
      <c r="G3" s="6"/>
      <c r="H3" s="8"/>
      <c r="I3" s="8"/>
      <c r="J3" s="8"/>
      <c r="K3" s="6"/>
    </row>
    <row r="4" spans="1:11" ht="15" thickBot="1" x14ac:dyDescent="0.35">
      <c r="B4" s="24" t="s">
        <v>10</v>
      </c>
      <c r="C4" s="22">
        <f>SUM(E52:G52)-H52</f>
        <v>0</v>
      </c>
      <c r="D4" s="8"/>
      <c r="E4" s="6"/>
      <c r="F4" s="6"/>
      <c r="G4" s="6"/>
      <c r="H4" s="8"/>
      <c r="I4" s="8"/>
      <c r="J4" s="8"/>
      <c r="K4" s="6"/>
    </row>
    <row r="5" spans="1:11" ht="15.6" thickTop="1" thickBot="1" x14ac:dyDescent="0.35">
      <c r="B5" s="5"/>
      <c r="C5" s="8"/>
      <c r="D5" s="8"/>
      <c r="E5" s="6"/>
      <c r="F5" s="6"/>
      <c r="G5" s="6"/>
      <c r="H5" s="8"/>
      <c r="I5" s="8"/>
      <c r="J5" s="8"/>
      <c r="K5" s="6"/>
    </row>
    <row r="6" spans="1:11" s="19" customFormat="1" x14ac:dyDescent="0.3">
      <c r="A6" s="31" t="s">
        <v>9</v>
      </c>
      <c r="B6" s="32" t="s">
        <v>13</v>
      </c>
      <c r="C6" s="33" t="s">
        <v>14</v>
      </c>
      <c r="D6" s="33" t="s">
        <v>15</v>
      </c>
      <c r="E6" s="34" t="s">
        <v>18</v>
      </c>
      <c r="F6" s="202" t="s">
        <v>176</v>
      </c>
      <c r="G6" s="34"/>
      <c r="H6" s="18" t="s">
        <v>2</v>
      </c>
      <c r="I6" s="10"/>
      <c r="J6" s="10"/>
      <c r="K6" s="9"/>
    </row>
    <row r="7" spans="1:11" s="19" customFormat="1" ht="15" thickBot="1" x14ac:dyDescent="0.35">
      <c r="A7" s="67"/>
      <c r="B7" s="68" t="s">
        <v>169</v>
      </c>
      <c r="C7" s="69"/>
      <c r="D7" s="69"/>
      <c r="E7" s="70" t="s">
        <v>62</v>
      </c>
      <c r="F7" s="238"/>
      <c r="G7" s="70" t="s">
        <v>59</v>
      </c>
      <c r="H7" s="71" t="s">
        <v>1</v>
      </c>
      <c r="I7" s="10"/>
      <c r="J7" s="10"/>
      <c r="K7" s="9"/>
    </row>
    <row r="8" spans="1:11" customFormat="1" ht="13.2" x14ac:dyDescent="0.25">
      <c r="A8" s="84">
        <v>45107</v>
      </c>
      <c r="B8" s="85">
        <v>1254</v>
      </c>
      <c r="C8" s="86" t="s">
        <v>133</v>
      </c>
      <c r="D8" s="86" t="s">
        <v>59</v>
      </c>
      <c r="E8" s="87"/>
      <c r="F8" s="87"/>
      <c r="G8" s="87">
        <v>8.8000000000000007</v>
      </c>
      <c r="H8" s="88">
        <f>SUM(E8:G8)</f>
        <v>8.8000000000000007</v>
      </c>
      <c r="I8" s="45"/>
      <c r="J8" t="s">
        <v>72</v>
      </c>
    </row>
    <row r="9" spans="1:11" customFormat="1" ht="13.2" x14ac:dyDescent="0.25">
      <c r="A9" s="89">
        <v>45199</v>
      </c>
      <c r="B9" s="72">
        <v>2353</v>
      </c>
      <c r="C9" s="73" t="s">
        <v>133</v>
      </c>
      <c r="D9" s="73" t="s">
        <v>59</v>
      </c>
      <c r="E9" s="74">
        <v>0</v>
      </c>
      <c r="F9" s="74"/>
      <c r="G9" s="74">
        <v>10.67</v>
      </c>
      <c r="H9" s="90">
        <f>SUM(E9:G9)</f>
        <v>10.67</v>
      </c>
      <c r="I9" s="45"/>
      <c r="J9" t="s">
        <v>72</v>
      </c>
    </row>
    <row r="10" spans="1:11" customFormat="1" ht="13.2" x14ac:dyDescent="0.25">
      <c r="A10" s="89">
        <v>45199</v>
      </c>
      <c r="B10" s="72">
        <v>2408</v>
      </c>
      <c r="C10" s="73" t="s">
        <v>133</v>
      </c>
      <c r="D10" s="73" t="s">
        <v>59</v>
      </c>
      <c r="E10" s="74"/>
      <c r="F10" s="74"/>
      <c r="G10" s="74">
        <v>10.96</v>
      </c>
      <c r="H10" s="90">
        <f t="shared" ref="H10:H50" si="0">SUM(E10:G10)</f>
        <v>10.96</v>
      </c>
      <c r="I10" s="45"/>
    </row>
    <row r="11" spans="1:11" customFormat="1" ht="13.2" x14ac:dyDescent="0.25">
      <c r="A11" s="89">
        <v>45382</v>
      </c>
      <c r="B11" s="72">
        <v>2463</v>
      </c>
      <c r="C11" s="73" t="s">
        <v>133</v>
      </c>
      <c r="D11" s="73" t="s">
        <v>59</v>
      </c>
      <c r="E11" s="74"/>
      <c r="F11" s="74"/>
      <c r="G11" s="74">
        <v>10.92</v>
      </c>
      <c r="H11" s="90">
        <f t="shared" si="0"/>
        <v>10.92</v>
      </c>
      <c r="I11" s="45"/>
    </row>
    <row r="12" spans="1:11" customFormat="1" ht="13.2" x14ac:dyDescent="0.25">
      <c r="A12" s="89"/>
      <c r="B12" s="72"/>
      <c r="C12" s="73"/>
      <c r="D12" s="73"/>
      <c r="E12" s="74"/>
      <c r="F12" s="74"/>
      <c r="G12" s="74"/>
      <c r="H12" s="90">
        <f t="shared" si="0"/>
        <v>0</v>
      </c>
      <c r="I12" s="45"/>
    </row>
    <row r="13" spans="1:11" customFormat="1" ht="13.2" x14ac:dyDescent="0.25">
      <c r="A13" s="89"/>
      <c r="B13" s="72"/>
      <c r="C13" s="73"/>
      <c r="D13" s="73"/>
      <c r="E13" s="74"/>
      <c r="F13" s="74"/>
      <c r="G13" s="74"/>
      <c r="H13" s="90">
        <f t="shared" si="0"/>
        <v>0</v>
      </c>
      <c r="I13" s="45"/>
    </row>
    <row r="14" spans="1:11" customFormat="1" ht="13.2" x14ac:dyDescent="0.25">
      <c r="A14" s="89"/>
      <c r="B14" s="72"/>
      <c r="C14" s="73"/>
      <c r="D14" s="73"/>
      <c r="E14" s="74"/>
      <c r="F14" s="74"/>
      <c r="G14" s="74"/>
      <c r="H14" s="90">
        <f t="shared" si="0"/>
        <v>0</v>
      </c>
      <c r="I14" s="45"/>
    </row>
    <row r="15" spans="1:11" customFormat="1" ht="13.2" x14ac:dyDescent="0.25">
      <c r="A15" s="89"/>
      <c r="B15" s="72"/>
      <c r="C15" s="73"/>
      <c r="D15" s="73"/>
      <c r="E15" s="74"/>
      <c r="F15" s="74"/>
      <c r="G15" s="75"/>
      <c r="H15" s="90">
        <f t="shared" si="0"/>
        <v>0</v>
      </c>
      <c r="I15" s="45"/>
    </row>
    <row r="16" spans="1:11" customFormat="1" x14ac:dyDescent="0.3">
      <c r="A16" s="91"/>
      <c r="B16" s="76"/>
      <c r="C16" s="77"/>
      <c r="D16" s="77"/>
      <c r="E16" s="78"/>
      <c r="F16" s="78"/>
      <c r="G16" s="78"/>
      <c r="H16" s="90">
        <f t="shared" si="0"/>
        <v>0</v>
      </c>
      <c r="I16" s="45"/>
    </row>
    <row r="17" spans="1:22" customFormat="1" ht="13.2" x14ac:dyDescent="0.25">
      <c r="A17" s="89"/>
      <c r="B17" s="72"/>
      <c r="C17" s="73"/>
      <c r="D17" s="73"/>
      <c r="E17" s="74"/>
      <c r="F17" s="74"/>
      <c r="G17" s="74"/>
      <c r="H17" s="90">
        <f t="shared" si="0"/>
        <v>0</v>
      </c>
      <c r="I17" s="45"/>
    </row>
    <row r="18" spans="1:22" x14ac:dyDescent="0.3">
      <c r="A18" s="89"/>
      <c r="B18" s="72"/>
      <c r="C18" s="73"/>
      <c r="D18" s="73"/>
      <c r="E18" s="79"/>
      <c r="F18" s="79"/>
      <c r="G18" s="79"/>
      <c r="H18" s="90">
        <f t="shared" si="0"/>
        <v>0</v>
      </c>
      <c r="I18" s="17"/>
      <c r="J18" s="17"/>
      <c r="K18" s="17"/>
      <c r="L18" s="17"/>
      <c r="M18" s="17"/>
      <c r="N18" s="17"/>
      <c r="O18" s="57" t="s">
        <v>72</v>
      </c>
      <c r="P18" s="17"/>
      <c r="Q18" s="8"/>
      <c r="R18" s="8"/>
      <c r="S18" s="20">
        <f>SUM(E18:R18)</f>
        <v>0</v>
      </c>
      <c r="T18" s="8" t="s">
        <v>72</v>
      </c>
      <c r="U18" s="8" t="s">
        <v>72</v>
      </c>
      <c r="V18" s="6"/>
    </row>
    <row r="19" spans="1:22" x14ac:dyDescent="0.3">
      <c r="A19" s="89"/>
      <c r="B19" s="72"/>
      <c r="C19" s="73"/>
      <c r="D19" s="73"/>
      <c r="E19" s="79"/>
      <c r="F19" s="79"/>
      <c r="G19" s="79"/>
      <c r="H19" s="90">
        <f t="shared" si="0"/>
        <v>0</v>
      </c>
      <c r="I19" s="17"/>
      <c r="J19" s="17"/>
      <c r="K19" s="17"/>
      <c r="L19" s="17"/>
      <c r="M19" s="17"/>
      <c r="N19" s="17"/>
      <c r="O19" s="17"/>
      <c r="P19" s="17"/>
      <c r="Q19" s="8"/>
      <c r="R19" s="8"/>
      <c r="S19" s="20">
        <f>SUM(E19:R19)</f>
        <v>0</v>
      </c>
      <c r="T19" s="8" t="s">
        <v>72</v>
      </c>
      <c r="U19" s="8"/>
      <c r="V19" s="6"/>
    </row>
    <row r="20" spans="1:22" x14ac:dyDescent="0.3">
      <c r="A20" s="92"/>
      <c r="B20" s="72"/>
      <c r="C20" s="73"/>
      <c r="D20" s="73"/>
      <c r="E20" s="79"/>
      <c r="F20" s="79"/>
      <c r="G20" s="79"/>
      <c r="H20" s="90">
        <f t="shared" si="0"/>
        <v>0</v>
      </c>
      <c r="I20" s="17"/>
      <c r="J20" s="17"/>
      <c r="K20" s="17"/>
      <c r="L20" s="17"/>
      <c r="M20" s="17"/>
      <c r="N20" s="17"/>
      <c r="O20" s="57" t="s">
        <v>72</v>
      </c>
      <c r="P20" s="57" t="s">
        <v>72</v>
      </c>
      <c r="Q20" s="8"/>
      <c r="R20" s="8"/>
      <c r="S20" s="20">
        <f>SUM(E20:R20)</f>
        <v>0</v>
      </c>
      <c r="T20" s="8" t="s">
        <v>72</v>
      </c>
      <c r="U20" s="8" t="s">
        <v>72</v>
      </c>
      <c r="V20" s="6"/>
    </row>
    <row r="21" spans="1:22" x14ac:dyDescent="0.3">
      <c r="A21" s="92"/>
      <c r="B21" s="72"/>
      <c r="C21" s="73"/>
      <c r="D21" s="73"/>
      <c r="E21" s="79"/>
      <c r="F21" s="79"/>
      <c r="G21" s="79"/>
      <c r="H21" s="90">
        <f t="shared" si="0"/>
        <v>0</v>
      </c>
      <c r="I21" s="17"/>
      <c r="J21" s="17"/>
      <c r="K21" s="17"/>
      <c r="L21" s="17"/>
      <c r="M21" s="17"/>
      <c r="N21" s="17"/>
      <c r="O21" s="57" t="s">
        <v>72</v>
      </c>
      <c r="P21" s="17"/>
      <c r="Q21" s="8"/>
      <c r="R21" s="8"/>
      <c r="S21" s="20">
        <f>SUM(E21:R21)</f>
        <v>0</v>
      </c>
      <c r="T21" s="8" t="s">
        <v>72</v>
      </c>
      <c r="U21" s="8" t="s">
        <v>72</v>
      </c>
      <c r="V21" s="6"/>
    </row>
    <row r="22" spans="1:22" x14ac:dyDescent="0.3">
      <c r="A22" s="92"/>
      <c r="B22" s="72"/>
      <c r="C22" s="73"/>
      <c r="D22" s="73"/>
      <c r="E22" s="73"/>
      <c r="F22" s="73"/>
      <c r="G22" s="79"/>
      <c r="H22" s="90">
        <f t="shared" si="0"/>
        <v>0</v>
      </c>
      <c r="I22"/>
      <c r="J22" s="45" t="s">
        <v>72</v>
      </c>
      <c r="K22" s="8"/>
      <c r="L22" s="8"/>
      <c r="M22" s="8"/>
      <c r="N22" s="8"/>
      <c r="O22" s="8" t="s">
        <v>72</v>
      </c>
      <c r="P22" s="8" t="s">
        <v>72</v>
      </c>
      <c r="Q22" s="8"/>
      <c r="R22" s="8"/>
      <c r="S22" s="20">
        <f>SUM(E22:R22)</f>
        <v>0</v>
      </c>
      <c r="T22" s="8" t="s">
        <v>72</v>
      </c>
      <c r="U22" s="8" t="s">
        <v>72</v>
      </c>
      <c r="V22" s="6"/>
    </row>
    <row r="23" spans="1:22" hidden="1" x14ac:dyDescent="0.3">
      <c r="A23" s="91"/>
      <c r="B23" s="81"/>
      <c r="C23" s="79"/>
      <c r="D23" s="79"/>
      <c r="E23" s="79"/>
      <c r="F23" s="79"/>
      <c r="G23" s="79"/>
      <c r="H23" s="90">
        <f t="shared" si="0"/>
        <v>0</v>
      </c>
      <c r="I23" s="8"/>
      <c r="J23" s="8"/>
      <c r="K23" s="6"/>
    </row>
    <row r="24" spans="1:22" hidden="1" x14ac:dyDescent="0.3">
      <c r="A24" s="91"/>
      <c r="B24" s="81"/>
      <c r="C24" s="79"/>
      <c r="D24" s="79"/>
      <c r="E24" s="79"/>
      <c r="F24" s="79"/>
      <c r="G24" s="79"/>
      <c r="H24" s="90">
        <f t="shared" si="0"/>
        <v>0</v>
      </c>
      <c r="I24" s="8"/>
      <c r="J24" s="8"/>
      <c r="K24" s="6"/>
    </row>
    <row r="25" spans="1:22" hidden="1" x14ac:dyDescent="0.3">
      <c r="A25" s="91"/>
      <c r="B25" s="81"/>
      <c r="C25" s="79"/>
      <c r="D25" s="79"/>
      <c r="E25" s="79"/>
      <c r="F25" s="79"/>
      <c r="G25" s="79"/>
      <c r="H25" s="90">
        <f t="shared" si="0"/>
        <v>0</v>
      </c>
      <c r="I25" s="8"/>
      <c r="J25" s="8"/>
      <c r="K25" s="6"/>
    </row>
    <row r="26" spans="1:22" hidden="1" x14ac:dyDescent="0.3">
      <c r="A26" s="91"/>
      <c r="B26" s="81"/>
      <c r="C26" s="79"/>
      <c r="D26" s="79"/>
      <c r="E26" s="79"/>
      <c r="F26" s="79"/>
      <c r="G26" s="79"/>
      <c r="H26" s="90">
        <f t="shared" si="0"/>
        <v>0</v>
      </c>
      <c r="I26" s="8"/>
      <c r="J26" s="8"/>
      <c r="K26" s="6"/>
    </row>
    <row r="27" spans="1:22" hidden="1" x14ac:dyDescent="0.3">
      <c r="A27" s="91"/>
      <c r="B27" s="81"/>
      <c r="C27" s="79"/>
      <c r="D27" s="79"/>
      <c r="E27" s="79"/>
      <c r="F27" s="79"/>
      <c r="G27" s="79"/>
      <c r="H27" s="90">
        <f t="shared" si="0"/>
        <v>0</v>
      </c>
      <c r="I27" s="8"/>
      <c r="J27" s="8"/>
      <c r="K27" s="6"/>
    </row>
    <row r="28" spans="1:22" hidden="1" x14ac:dyDescent="0.3">
      <c r="A28" s="91"/>
      <c r="B28" s="81"/>
      <c r="C28" s="79"/>
      <c r="D28" s="79"/>
      <c r="E28" s="79"/>
      <c r="F28" s="79"/>
      <c r="G28" s="79"/>
      <c r="H28" s="90">
        <f t="shared" si="0"/>
        <v>0</v>
      </c>
      <c r="I28" s="8"/>
      <c r="J28" s="8"/>
      <c r="K28" s="6"/>
    </row>
    <row r="29" spans="1:22" hidden="1" x14ac:dyDescent="0.3">
      <c r="A29" s="91"/>
      <c r="B29" s="81"/>
      <c r="C29" s="79"/>
      <c r="D29" s="79"/>
      <c r="E29" s="79"/>
      <c r="F29" s="79"/>
      <c r="G29" s="79"/>
      <c r="H29" s="90">
        <f t="shared" si="0"/>
        <v>0</v>
      </c>
      <c r="I29" s="8"/>
      <c r="J29" s="8"/>
      <c r="K29" s="6"/>
    </row>
    <row r="30" spans="1:22" hidden="1" x14ac:dyDescent="0.3">
      <c r="A30" s="91"/>
      <c r="B30" s="81"/>
      <c r="C30" s="79"/>
      <c r="D30" s="79"/>
      <c r="E30" s="79"/>
      <c r="F30" s="79"/>
      <c r="G30" s="79"/>
      <c r="H30" s="90">
        <f t="shared" si="0"/>
        <v>0</v>
      </c>
      <c r="I30" s="8"/>
      <c r="J30" s="8"/>
      <c r="K30" s="6"/>
    </row>
    <row r="31" spans="1:22" hidden="1" x14ac:dyDescent="0.3">
      <c r="A31" s="91"/>
      <c r="B31" s="81"/>
      <c r="C31" s="79"/>
      <c r="D31" s="79"/>
      <c r="E31" s="79"/>
      <c r="F31" s="79"/>
      <c r="G31" s="79"/>
      <c r="H31" s="90">
        <f t="shared" si="0"/>
        <v>0</v>
      </c>
      <c r="I31" s="8"/>
      <c r="J31" s="8"/>
      <c r="K31" s="6"/>
    </row>
    <row r="32" spans="1:22" hidden="1" x14ac:dyDescent="0.3">
      <c r="A32" s="91"/>
      <c r="B32" s="81"/>
      <c r="C32" s="79"/>
      <c r="D32" s="79"/>
      <c r="E32" s="79"/>
      <c r="F32" s="79"/>
      <c r="G32" s="79"/>
      <c r="H32" s="90">
        <f t="shared" si="0"/>
        <v>0</v>
      </c>
      <c r="I32" s="8"/>
      <c r="J32" s="8"/>
      <c r="K32" s="6"/>
    </row>
    <row r="33" spans="1:22" hidden="1" x14ac:dyDescent="0.3">
      <c r="A33" s="91"/>
      <c r="B33" s="81"/>
      <c r="C33" s="79"/>
      <c r="D33" s="79"/>
      <c r="E33" s="79"/>
      <c r="F33" s="79"/>
      <c r="G33" s="79"/>
      <c r="H33" s="90">
        <f t="shared" si="0"/>
        <v>0</v>
      </c>
      <c r="I33" s="8"/>
      <c r="J33" s="8"/>
      <c r="K33" s="6"/>
    </row>
    <row r="34" spans="1:22" hidden="1" x14ac:dyDescent="0.3">
      <c r="A34" s="91"/>
      <c r="B34" s="81"/>
      <c r="C34" s="79"/>
      <c r="D34" s="79"/>
      <c r="E34" s="79"/>
      <c r="F34" s="79"/>
      <c r="G34" s="79"/>
      <c r="H34" s="90">
        <f t="shared" si="0"/>
        <v>0</v>
      </c>
      <c r="I34" s="8"/>
      <c r="J34" s="8"/>
      <c r="K34" s="6"/>
    </row>
    <row r="35" spans="1:22" hidden="1" x14ac:dyDescent="0.3">
      <c r="A35" s="91"/>
      <c r="B35" s="81"/>
      <c r="C35" s="79"/>
      <c r="D35" s="79"/>
      <c r="E35" s="79"/>
      <c r="F35" s="79"/>
      <c r="G35" s="79"/>
      <c r="H35" s="90">
        <f t="shared" si="0"/>
        <v>0</v>
      </c>
      <c r="I35" s="8"/>
      <c r="J35" s="8"/>
      <c r="K35" s="6"/>
    </row>
    <row r="36" spans="1:22" hidden="1" x14ac:dyDescent="0.3">
      <c r="A36" s="91"/>
      <c r="B36" s="81"/>
      <c r="C36" s="79"/>
      <c r="D36" s="79"/>
      <c r="E36" s="79"/>
      <c r="F36" s="79"/>
      <c r="G36" s="79"/>
      <c r="H36" s="90">
        <f t="shared" si="0"/>
        <v>0</v>
      </c>
      <c r="I36" s="8"/>
      <c r="J36" s="8"/>
      <c r="K36" s="6"/>
    </row>
    <row r="37" spans="1:22" hidden="1" x14ac:dyDescent="0.3">
      <c r="A37" s="91"/>
      <c r="B37" s="81"/>
      <c r="C37" s="79"/>
      <c r="D37" s="79"/>
      <c r="E37" s="79"/>
      <c r="F37" s="79"/>
      <c r="G37" s="79"/>
      <c r="H37" s="90">
        <f t="shared" si="0"/>
        <v>0</v>
      </c>
      <c r="I37" s="8"/>
      <c r="J37" s="8"/>
      <c r="K37" s="6"/>
    </row>
    <row r="38" spans="1:22" hidden="1" x14ac:dyDescent="0.3">
      <c r="A38" s="91"/>
      <c r="B38" s="81"/>
      <c r="C38" s="79"/>
      <c r="D38" s="79"/>
      <c r="E38" s="79"/>
      <c r="F38" s="79"/>
      <c r="G38" s="79"/>
      <c r="H38" s="90">
        <f t="shared" si="0"/>
        <v>0</v>
      </c>
      <c r="I38" s="8"/>
      <c r="J38" s="8"/>
      <c r="K38" s="6"/>
    </row>
    <row r="39" spans="1:22" hidden="1" x14ac:dyDescent="0.3">
      <c r="A39" s="91"/>
      <c r="B39" s="81"/>
      <c r="C39" s="79"/>
      <c r="D39" s="79"/>
      <c r="E39" s="79"/>
      <c r="F39" s="79"/>
      <c r="G39" s="79"/>
      <c r="H39" s="90">
        <f t="shared" si="0"/>
        <v>0</v>
      </c>
      <c r="I39" s="8"/>
      <c r="J39" s="8"/>
      <c r="K39" s="6"/>
    </row>
    <row r="40" spans="1:22" hidden="1" x14ac:dyDescent="0.3">
      <c r="A40" s="91"/>
      <c r="B40" s="81"/>
      <c r="C40" s="79"/>
      <c r="D40" s="79"/>
      <c r="E40" s="79"/>
      <c r="F40" s="79"/>
      <c r="G40" s="79"/>
      <c r="H40" s="90">
        <f t="shared" si="0"/>
        <v>0</v>
      </c>
      <c r="I40" s="8"/>
      <c r="J40" s="8"/>
      <c r="K40" s="6"/>
    </row>
    <row r="41" spans="1:22" hidden="1" x14ac:dyDescent="0.3">
      <c r="A41" s="91"/>
      <c r="B41" s="81"/>
      <c r="C41" s="79"/>
      <c r="D41" s="79"/>
      <c r="E41" s="79"/>
      <c r="F41" s="79"/>
      <c r="G41" s="79"/>
      <c r="H41" s="90">
        <f t="shared" si="0"/>
        <v>0</v>
      </c>
      <c r="I41" s="8"/>
      <c r="J41" s="8"/>
      <c r="K41" s="6"/>
    </row>
    <row r="42" spans="1:22" x14ac:dyDescent="0.3">
      <c r="A42" s="91"/>
      <c r="B42" s="82"/>
      <c r="C42" s="79"/>
      <c r="D42" s="79"/>
      <c r="E42" s="79"/>
      <c r="F42" s="79"/>
      <c r="G42" s="79"/>
      <c r="H42" s="90">
        <f t="shared" si="0"/>
        <v>0</v>
      </c>
      <c r="I42" s="8"/>
      <c r="J42" s="8"/>
      <c r="K42" s="8"/>
      <c r="L42" s="8"/>
      <c r="M42" s="8"/>
      <c r="N42" s="8"/>
      <c r="O42" s="8" t="s">
        <v>72</v>
      </c>
      <c r="P42" s="8"/>
      <c r="Q42" s="8"/>
      <c r="R42" s="8"/>
      <c r="S42" s="20">
        <f>SUM(E42:R42)</f>
        <v>0</v>
      </c>
      <c r="T42" s="8"/>
      <c r="U42" s="8" t="s">
        <v>72</v>
      </c>
      <c r="V42" s="6"/>
    </row>
    <row r="43" spans="1:22" x14ac:dyDescent="0.3">
      <c r="A43" s="91"/>
      <c r="B43" s="82"/>
      <c r="C43" s="79"/>
      <c r="D43" s="79"/>
      <c r="E43" s="79"/>
      <c r="F43" s="79"/>
      <c r="G43" s="79"/>
      <c r="H43" s="90">
        <f t="shared" si="0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20">
        <f>SUM(E43:R43)</f>
        <v>0</v>
      </c>
      <c r="T43" s="8"/>
      <c r="U43" s="8"/>
      <c r="V43" s="6"/>
    </row>
    <row r="44" spans="1:22" x14ac:dyDescent="0.3">
      <c r="A44" s="91"/>
      <c r="B44" s="82"/>
      <c r="C44" s="79"/>
      <c r="D44" s="79"/>
      <c r="E44" s="79"/>
      <c r="F44" s="79"/>
      <c r="G44" s="79"/>
      <c r="H44" s="90">
        <f t="shared" si="0"/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20">
        <f>SUM(E44:R44)</f>
        <v>0</v>
      </c>
      <c r="T44" s="8"/>
      <c r="U44" s="8"/>
      <c r="V44" s="6"/>
    </row>
    <row r="45" spans="1:22" x14ac:dyDescent="0.3">
      <c r="A45" s="93"/>
      <c r="B45" s="82"/>
      <c r="C45" s="79"/>
      <c r="D45" s="79"/>
      <c r="E45" s="79"/>
      <c r="F45" s="79"/>
      <c r="G45" s="79"/>
      <c r="H45" s="90">
        <f t="shared" si="0"/>
        <v>0</v>
      </c>
      <c r="I45" s="8"/>
      <c r="J45" s="8"/>
      <c r="K45" s="6"/>
    </row>
    <row r="46" spans="1:22" x14ac:dyDescent="0.3">
      <c r="A46" s="93"/>
      <c r="B46" s="82"/>
      <c r="C46" s="79"/>
      <c r="D46" s="79"/>
      <c r="E46" s="79"/>
      <c r="F46" s="79"/>
      <c r="G46" s="79"/>
      <c r="H46" s="90">
        <f t="shared" si="0"/>
        <v>0</v>
      </c>
      <c r="I46" s="8"/>
      <c r="J46" s="8"/>
      <c r="K46" s="6"/>
    </row>
    <row r="47" spans="1:22" x14ac:dyDescent="0.3">
      <c r="A47" s="93"/>
      <c r="B47" s="81"/>
      <c r="C47" s="79"/>
      <c r="D47" s="79"/>
      <c r="E47" s="79"/>
      <c r="F47" s="79"/>
      <c r="G47" s="79"/>
      <c r="H47" s="90">
        <f t="shared" si="0"/>
        <v>0</v>
      </c>
      <c r="I47" s="8"/>
      <c r="J47" s="8"/>
      <c r="K47" s="6"/>
    </row>
    <row r="48" spans="1:22" x14ac:dyDescent="0.3">
      <c r="A48" s="93"/>
      <c r="B48" s="81"/>
      <c r="C48" s="79"/>
      <c r="D48" s="79"/>
      <c r="E48" s="79"/>
      <c r="F48" s="79"/>
      <c r="G48" s="79"/>
      <c r="H48" s="90">
        <f t="shared" si="0"/>
        <v>0</v>
      </c>
      <c r="I48" s="8"/>
      <c r="J48" s="8"/>
      <c r="K48" s="6"/>
    </row>
    <row r="49" spans="1:11" x14ac:dyDescent="0.3">
      <c r="A49" s="93"/>
      <c r="B49" s="81"/>
      <c r="C49" s="79"/>
      <c r="D49" s="79"/>
      <c r="E49" s="79"/>
      <c r="F49" s="79"/>
      <c r="G49" s="79"/>
      <c r="H49" s="90">
        <f t="shared" si="0"/>
        <v>0</v>
      </c>
      <c r="I49" s="8"/>
      <c r="J49" s="8"/>
      <c r="K49" s="6"/>
    </row>
    <row r="50" spans="1:11" x14ac:dyDescent="0.3">
      <c r="A50" s="93"/>
      <c r="B50" s="81"/>
      <c r="C50" s="79"/>
      <c r="D50" s="79"/>
      <c r="E50" s="79"/>
      <c r="F50" s="79"/>
      <c r="G50" s="79"/>
      <c r="H50" s="90">
        <f t="shared" si="0"/>
        <v>0</v>
      </c>
      <c r="I50" s="8"/>
      <c r="J50" s="8"/>
      <c r="K50" s="6"/>
    </row>
    <row r="51" spans="1:11" ht="15" thickBot="1" x14ac:dyDescent="0.35">
      <c r="A51" s="95"/>
      <c r="B51" s="77"/>
      <c r="C51" s="79"/>
      <c r="D51" s="79"/>
      <c r="E51" s="102"/>
      <c r="F51" s="102"/>
      <c r="G51" s="102"/>
      <c r="H51" s="103">
        <f>SUM(E51:G51)</f>
        <v>0</v>
      </c>
      <c r="I51" s="8"/>
      <c r="J51" s="8"/>
      <c r="K51" s="6"/>
    </row>
    <row r="52" spans="1:11" ht="15" thickBot="1" x14ac:dyDescent="0.35">
      <c r="A52" s="96"/>
      <c r="B52" s="97"/>
      <c r="C52" s="98"/>
      <c r="D52" s="101"/>
      <c r="E52" s="104">
        <f t="shared" ref="E52:F52" si="1">SUM(E8:E51)</f>
        <v>0</v>
      </c>
      <c r="F52" s="104">
        <f t="shared" si="1"/>
        <v>0</v>
      </c>
      <c r="G52" s="105">
        <f>SUM(G8:G51)</f>
        <v>41.35</v>
      </c>
      <c r="H52" s="106">
        <f>SUM(E52:G52)</f>
        <v>41.35</v>
      </c>
      <c r="J52" s="15">
        <v>17438.099999999999</v>
      </c>
      <c r="K52" s="11" t="s">
        <v>72</v>
      </c>
    </row>
    <row r="54" spans="1:11" x14ac:dyDescent="0.3">
      <c r="C54" s="23"/>
      <c r="D54" s="58"/>
    </row>
    <row r="55" spans="1:11" x14ac:dyDescent="0.3">
      <c r="C55" s="59"/>
      <c r="D55" s="11"/>
    </row>
    <row r="56" spans="1:11" x14ac:dyDescent="0.3">
      <c r="A56" s="61"/>
      <c r="C56" s="50"/>
      <c r="D56" s="58"/>
    </row>
    <row r="57" spans="1:11" hidden="1" x14ac:dyDescent="0.3">
      <c r="C57" s="53" t="s">
        <v>72</v>
      </c>
      <c r="D57" s="11"/>
      <c r="E57" s="15">
        <v>9725.84</v>
      </c>
      <c r="F57" s="15"/>
    </row>
    <row r="58" spans="1:11" x14ac:dyDescent="0.3">
      <c r="C58" s="53" t="s">
        <v>72</v>
      </c>
      <c r="D58" s="11"/>
    </row>
    <row r="59" spans="1:11" x14ac:dyDescent="0.3">
      <c r="C59" s="53" t="s">
        <v>72</v>
      </c>
      <c r="D59" s="11"/>
    </row>
    <row r="60" spans="1:11" x14ac:dyDescent="0.3">
      <c r="C60"/>
      <c r="D60" s="11"/>
    </row>
    <row r="61" spans="1:11" x14ac:dyDescent="0.3">
      <c r="C61" s="23" t="s">
        <v>72</v>
      </c>
      <c r="D61" s="11"/>
    </row>
    <row r="62" spans="1:11" x14ac:dyDescent="0.3">
      <c r="C62" s="53" t="s">
        <v>72</v>
      </c>
      <c r="D62" s="11"/>
    </row>
  </sheetData>
  <mergeCells count="1">
    <mergeCell ref="F6:F7"/>
  </mergeCells>
  <pageMargins left="0.70866141732283472" right="0.70866141732283472" top="0.74803149606299213" bottom="0.74803149606299213" header="0.31496062992125984" footer="0.31496062992125984"/>
  <pageSetup paperSize="9" scale="88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F4CC0-BD8D-43F9-9CFD-7C85EFCE9199}">
  <sheetPr>
    <pageSetUpPr fitToPage="1"/>
  </sheetPr>
  <dimension ref="A1:V62"/>
  <sheetViews>
    <sheetView workbookViewId="0">
      <selection activeCell="G13" sqref="G13"/>
    </sheetView>
  </sheetViews>
  <sheetFormatPr defaultColWidth="9.109375" defaultRowHeight="14.4" x14ac:dyDescent="0.3"/>
  <cols>
    <col min="1" max="1" width="10.6640625" style="11" bestFit="1" customWidth="1"/>
    <col min="2" max="2" width="15" style="11" customWidth="1"/>
    <col min="3" max="3" width="47.109375" style="15" customWidth="1"/>
    <col min="4" max="4" width="32.33203125" style="15" customWidth="1"/>
    <col min="5" max="7" width="11.6640625" style="11" customWidth="1"/>
    <col min="8" max="8" width="10.44140625" style="15" customWidth="1"/>
    <col min="9" max="9" width="9.109375" style="15"/>
    <col min="10" max="10" width="9.109375" style="15" hidden="1" customWidth="1"/>
    <col min="11" max="11" width="9.109375" style="11" customWidth="1"/>
    <col min="12" max="16384" width="9.109375" style="11"/>
  </cols>
  <sheetData>
    <row r="1" spans="1:11" x14ac:dyDescent="0.3">
      <c r="A1" s="5" t="s">
        <v>11</v>
      </c>
      <c r="C1" s="8"/>
      <c r="D1" s="56"/>
      <c r="E1" s="12" t="s">
        <v>72</v>
      </c>
      <c r="F1" s="12"/>
      <c r="G1" s="12"/>
      <c r="H1" s="8"/>
      <c r="I1" s="8"/>
      <c r="J1" s="8"/>
      <c r="K1" s="6"/>
    </row>
    <row r="2" spans="1:11" x14ac:dyDescent="0.3">
      <c r="A2" s="6"/>
      <c r="C2" s="8"/>
      <c r="D2" s="8"/>
      <c r="E2" s="6"/>
      <c r="F2" s="6"/>
      <c r="G2" s="6"/>
      <c r="H2" s="8"/>
      <c r="I2" s="8"/>
      <c r="J2" s="8"/>
      <c r="K2" s="6"/>
    </row>
    <row r="3" spans="1:11" x14ac:dyDescent="0.3">
      <c r="A3" s="5" t="s">
        <v>107</v>
      </c>
      <c r="C3" s="8"/>
      <c r="D3" s="8"/>
      <c r="E3" s="6"/>
      <c r="F3" s="6"/>
      <c r="G3" s="6"/>
      <c r="H3" s="8"/>
      <c r="I3" s="8"/>
      <c r="J3" s="8"/>
      <c r="K3" s="6"/>
    </row>
    <row r="4" spans="1:11" ht="15" thickBot="1" x14ac:dyDescent="0.35">
      <c r="B4" s="24" t="s">
        <v>10</v>
      </c>
      <c r="C4" s="22">
        <f>SUM(E52:G52)-H52</f>
        <v>0</v>
      </c>
      <c r="D4" s="8"/>
      <c r="E4" s="6"/>
      <c r="F4" s="6"/>
      <c r="G4" s="6"/>
      <c r="H4" s="8"/>
      <c r="I4" s="8"/>
      <c r="J4" s="8"/>
      <c r="K4" s="6"/>
    </row>
    <row r="5" spans="1:11" ht="15.6" thickTop="1" thickBot="1" x14ac:dyDescent="0.35">
      <c r="B5" s="5"/>
      <c r="C5" s="8"/>
      <c r="D5" s="8"/>
      <c r="E5" s="6"/>
      <c r="F5" s="6"/>
      <c r="G5" s="6"/>
      <c r="H5" s="8"/>
      <c r="I5" s="8"/>
      <c r="J5" s="8"/>
      <c r="K5" s="6"/>
    </row>
    <row r="6" spans="1:11" s="19" customFormat="1" x14ac:dyDescent="0.3">
      <c r="A6" s="31" t="s">
        <v>9</v>
      </c>
      <c r="B6" s="32" t="s">
        <v>13</v>
      </c>
      <c r="C6" s="33" t="s">
        <v>14</v>
      </c>
      <c r="D6" s="33" t="s">
        <v>15</v>
      </c>
      <c r="E6" s="34" t="s">
        <v>18</v>
      </c>
      <c r="F6" s="202" t="s">
        <v>176</v>
      </c>
      <c r="G6" s="34" t="s">
        <v>59</v>
      </c>
      <c r="H6" s="18" t="s">
        <v>2</v>
      </c>
      <c r="I6" s="10"/>
      <c r="J6" s="10"/>
      <c r="K6" s="9"/>
    </row>
    <row r="7" spans="1:11" s="19" customFormat="1" ht="15" thickBot="1" x14ac:dyDescent="0.35">
      <c r="A7" s="67"/>
      <c r="B7" s="68" t="s">
        <v>169</v>
      </c>
      <c r="C7" s="69"/>
      <c r="D7" s="69"/>
      <c r="E7" s="70"/>
      <c r="F7" s="238"/>
      <c r="G7" s="70"/>
      <c r="H7" s="71" t="s">
        <v>1</v>
      </c>
      <c r="I7" s="10"/>
      <c r="J7" s="10"/>
      <c r="K7" s="9"/>
    </row>
    <row r="8" spans="1:11" customFormat="1" ht="13.2" x14ac:dyDescent="0.25">
      <c r="A8" s="84"/>
      <c r="B8" s="85"/>
      <c r="C8" s="86"/>
      <c r="D8" s="86"/>
      <c r="E8" s="87"/>
      <c r="F8" s="87"/>
      <c r="G8" s="87"/>
      <c r="H8" s="88">
        <f>SUM(G8:G8)</f>
        <v>0</v>
      </c>
      <c r="I8" s="45"/>
      <c r="J8" t="s">
        <v>72</v>
      </c>
    </row>
    <row r="9" spans="1:11" customFormat="1" ht="13.2" x14ac:dyDescent="0.25">
      <c r="A9" s="89">
        <v>45068</v>
      </c>
      <c r="B9" s="72">
        <v>1247</v>
      </c>
      <c r="C9" s="73" t="s">
        <v>122</v>
      </c>
      <c r="D9" s="73"/>
      <c r="E9" s="74"/>
      <c r="F9" s="74">
        <v>17300</v>
      </c>
      <c r="G9" s="74"/>
      <c r="H9" s="90">
        <f>SUM(E9:G9)</f>
        <v>17300</v>
      </c>
      <c r="I9" s="45"/>
      <c r="J9" t="s">
        <v>72</v>
      </c>
    </row>
    <row r="10" spans="1:11" customFormat="1" ht="13.2" x14ac:dyDescent="0.25">
      <c r="A10" s="89">
        <v>45107</v>
      </c>
      <c r="B10" s="72">
        <v>1254</v>
      </c>
      <c r="C10" s="73" t="s">
        <v>133</v>
      </c>
      <c r="D10" s="73" t="s">
        <v>59</v>
      </c>
      <c r="E10" s="74"/>
      <c r="F10" s="74"/>
      <c r="G10" s="74">
        <v>44.74</v>
      </c>
      <c r="H10" s="90">
        <f t="shared" ref="H10:H50" si="0">SUM(E10:G10)</f>
        <v>44.74</v>
      </c>
      <c r="I10" s="45"/>
    </row>
    <row r="11" spans="1:11" customFormat="1" ht="13.2" x14ac:dyDescent="0.25">
      <c r="A11" s="89">
        <v>45199</v>
      </c>
      <c r="B11" s="72">
        <v>2353</v>
      </c>
      <c r="C11" s="73" t="s">
        <v>133</v>
      </c>
      <c r="D11" s="73" t="s">
        <v>59</v>
      </c>
      <c r="E11" s="74"/>
      <c r="F11" s="74"/>
      <c r="G11" s="74">
        <v>117.8</v>
      </c>
      <c r="H11" s="90">
        <f t="shared" si="0"/>
        <v>117.8</v>
      </c>
      <c r="I11" s="45"/>
    </row>
    <row r="12" spans="1:11" customFormat="1" ht="13.2" x14ac:dyDescent="0.25">
      <c r="A12" s="89">
        <v>45291</v>
      </c>
      <c r="B12" s="72">
        <v>2408</v>
      </c>
      <c r="C12" s="73" t="s">
        <v>133</v>
      </c>
      <c r="D12" s="73" t="s">
        <v>59</v>
      </c>
      <c r="E12" s="74"/>
      <c r="F12" s="74"/>
      <c r="G12" s="74">
        <v>121.04</v>
      </c>
      <c r="H12" s="90">
        <f t="shared" si="0"/>
        <v>121.04</v>
      </c>
      <c r="I12" s="45"/>
    </row>
    <row r="13" spans="1:11" customFormat="1" ht="13.2" x14ac:dyDescent="0.25">
      <c r="A13" s="89">
        <v>45382</v>
      </c>
      <c r="B13" s="72">
        <v>2463</v>
      </c>
      <c r="C13" s="73" t="s">
        <v>133</v>
      </c>
      <c r="D13" s="73" t="s">
        <v>59</v>
      </c>
      <c r="E13" s="74"/>
      <c r="F13" s="74"/>
      <c r="G13" s="74">
        <v>120.56</v>
      </c>
      <c r="H13" s="90">
        <f t="shared" si="0"/>
        <v>120.56</v>
      </c>
      <c r="I13" s="45"/>
    </row>
    <row r="14" spans="1:11" customFormat="1" ht="13.2" x14ac:dyDescent="0.25">
      <c r="A14" s="89"/>
      <c r="B14" s="72"/>
      <c r="C14" s="73"/>
      <c r="D14" s="73"/>
      <c r="E14" s="74"/>
      <c r="F14" s="74"/>
      <c r="G14" s="74"/>
      <c r="H14" s="90">
        <f t="shared" si="0"/>
        <v>0</v>
      </c>
      <c r="I14" s="45"/>
    </row>
    <row r="15" spans="1:11" customFormat="1" ht="13.2" x14ac:dyDescent="0.25">
      <c r="A15" s="89"/>
      <c r="B15" s="72"/>
      <c r="C15" s="73"/>
      <c r="D15" s="73"/>
      <c r="E15" s="74"/>
      <c r="F15" s="74"/>
      <c r="G15" s="75"/>
      <c r="H15" s="90">
        <f t="shared" si="0"/>
        <v>0</v>
      </c>
      <c r="I15" s="45"/>
    </row>
    <row r="16" spans="1:11" customFormat="1" x14ac:dyDescent="0.3">
      <c r="A16" s="91"/>
      <c r="B16" s="76"/>
      <c r="C16" s="77"/>
      <c r="D16" s="77"/>
      <c r="E16" s="78"/>
      <c r="F16" s="78"/>
      <c r="G16" s="78"/>
      <c r="H16" s="90">
        <f t="shared" si="0"/>
        <v>0</v>
      </c>
      <c r="I16" s="45"/>
    </row>
    <row r="17" spans="1:22" customFormat="1" ht="13.2" x14ac:dyDescent="0.25">
      <c r="A17" s="89"/>
      <c r="B17" s="72"/>
      <c r="C17" s="73"/>
      <c r="D17" s="73"/>
      <c r="E17" s="74"/>
      <c r="F17" s="74"/>
      <c r="G17" s="74"/>
      <c r="H17" s="90">
        <f t="shared" si="0"/>
        <v>0</v>
      </c>
      <c r="I17" s="45"/>
    </row>
    <row r="18" spans="1:22" x14ac:dyDescent="0.3">
      <c r="A18" s="89"/>
      <c r="B18" s="72"/>
      <c r="C18" s="73"/>
      <c r="D18" s="73"/>
      <c r="E18" s="79"/>
      <c r="F18" s="79"/>
      <c r="G18" s="79"/>
      <c r="H18" s="90">
        <f t="shared" si="0"/>
        <v>0</v>
      </c>
      <c r="I18" s="17"/>
      <c r="J18" s="17"/>
      <c r="K18" s="17"/>
      <c r="L18" s="17"/>
      <c r="M18" s="17"/>
      <c r="N18" s="17"/>
      <c r="O18" s="57" t="s">
        <v>72</v>
      </c>
      <c r="P18" s="17"/>
      <c r="Q18" s="8"/>
      <c r="R18" s="8"/>
      <c r="S18" s="20">
        <f>SUM(E18:R18)</f>
        <v>0</v>
      </c>
      <c r="T18" s="8" t="s">
        <v>72</v>
      </c>
      <c r="U18" s="8" t="s">
        <v>72</v>
      </c>
      <c r="V18" s="6"/>
    </row>
    <row r="19" spans="1:22" x14ac:dyDescent="0.3">
      <c r="A19" s="89"/>
      <c r="B19" s="72"/>
      <c r="C19" s="73"/>
      <c r="D19" s="73"/>
      <c r="E19" s="79"/>
      <c r="F19" s="79"/>
      <c r="G19" s="79"/>
      <c r="H19" s="90">
        <f t="shared" si="0"/>
        <v>0</v>
      </c>
      <c r="I19" s="17"/>
      <c r="J19" s="17"/>
      <c r="K19" s="17"/>
      <c r="L19" s="17"/>
      <c r="M19" s="17"/>
      <c r="N19" s="17"/>
      <c r="O19" s="17"/>
      <c r="P19" s="17"/>
      <c r="Q19" s="8"/>
      <c r="R19" s="8"/>
      <c r="S19" s="20">
        <f>SUM(E19:R19)</f>
        <v>0</v>
      </c>
      <c r="T19" s="8" t="s">
        <v>72</v>
      </c>
      <c r="U19" s="8"/>
      <c r="V19" s="6"/>
    </row>
    <row r="20" spans="1:22" x14ac:dyDescent="0.3">
      <c r="A20" s="92"/>
      <c r="B20" s="72"/>
      <c r="C20" s="73"/>
      <c r="D20" s="73"/>
      <c r="E20" s="79"/>
      <c r="F20" s="79"/>
      <c r="G20" s="79"/>
      <c r="H20" s="90">
        <f t="shared" si="0"/>
        <v>0</v>
      </c>
      <c r="I20" s="17"/>
      <c r="J20" s="17"/>
      <c r="K20" s="17"/>
      <c r="L20" s="17"/>
      <c r="M20" s="17"/>
      <c r="N20" s="17"/>
      <c r="O20" s="57" t="s">
        <v>72</v>
      </c>
      <c r="P20" s="57" t="s">
        <v>72</v>
      </c>
      <c r="Q20" s="8"/>
      <c r="R20" s="8"/>
      <c r="S20" s="20">
        <f>SUM(E20:R20)</f>
        <v>0</v>
      </c>
      <c r="T20" s="8" t="s">
        <v>72</v>
      </c>
      <c r="U20" s="8" t="s">
        <v>72</v>
      </c>
      <c r="V20" s="6"/>
    </row>
    <row r="21" spans="1:22" x14ac:dyDescent="0.3">
      <c r="A21" s="92"/>
      <c r="B21" s="72"/>
      <c r="C21" s="73"/>
      <c r="D21" s="73"/>
      <c r="E21" s="79"/>
      <c r="F21" s="79"/>
      <c r="G21" s="79"/>
      <c r="H21" s="90">
        <f t="shared" si="0"/>
        <v>0</v>
      </c>
      <c r="I21" s="17"/>
      <c r="J21" s="17"/>
      <c r="K21" s="17"/>
      <c r="L21" s="17"/>
      <c r="M21" s="17"/>
      <c r="N21" s="17"/>
      <c r="O21" s="57" t="s">
        <v>72</v>
      </c>
      <c r="P21" s="17"/>
      <c r="Q21" s="8"/>
      <c r="R21" s="8"/>
      <c r="S21" s="20">
        <f>SUM(E21:R21)</f>
        <v>0</v>
      </c>
      <c r="T21" s="8" t="s">
        <v>72</v>
      </c>
      <c r="U21" s="8" t="s">
        <v>72</v>
      </c>
      <c r="V21" s="6"/>
    </row>
    <row r="22" spans="1:22" x14ac:dyDescent="0.3">
      <c r="A22" s="92"/>
      <c r="B22" s="72"/>
      <c r="C22" s="73"/>
      <c r="D22" s="73"/>
      <c r="E22" s="73"/>
      <c r="F22" s="73"/>
      <c r="G22" s="79"/>
      <c r="H22" s="90">
        <f t="shared" si="0"/>
        <v>0</v>
      </c>
      <c r="I22"/>
      <c r="J22" s="45" t="s">
        <v>72</v>
      </c>
      <c r="K22" s="8"/>
      <c r="L22" s="8"/>
      <c r="M22" s="8"/>
      <c r="N22" s="8"/>
      <c r="O22" s="8" t="s">
        <v>72</v>
      </c>
      <c r="P22" s="8" t="s">
        <v>72</v>
      </c>
      <c r="Q22" s="8"/>
      <c r="R22" s="8"/>
      <c r="S22" s="20">
        <f>SUM(E22:R22)</f>
        <v>0</v>
      </c>
      <c r="T22" s="8" t="s">
        <v>72</v>
      </c>
      <c r="U22" s="8" t="s">
        <v>72</v>
      </c>
      <c r="V22" s="6"/>
    </row>
    <row r="23" spans="1:22" hidden="1" x14ac:dyDescent="0.3">
      <c r="A23" s="91"/>
      <c r="B23" s="81"/>
      <c r="C23" s="79"/>
      <c r="D23" s="79"/>
      <c r="E23" s="79"/>
      <c r="F23" s="79"/>
      <c r="G23" s="79"/>
      <c r="H23" s="90">
        <f t="shared" si="0"/>
        <v>0</v>
      </c>
      <c r="I23" s="8"/>
      <c r="J23" s="8"/>
      <c r="K23" s="6"/>
    </row>
    <row r="24" spans="1:22" hidden="1" x14ac:dyDescent="0.3">
      <c r="A24" s="91"/>
      <c r="B24" s="81"/>
      <c r="C24" s="79"/>
      <c r="D24" s="79"/>
      <c r="E24" s="79"/>
      <c r="F24" s="79"/>
      <c r="G24" s="79"/>
      <c r="H24" s="90">
        <f t="shared" si="0"/>
        <v>0</v>
      </c>
      <c r="I24" s="8"/>
      <c r="J24" s="8"/>
      <c r="K24" s="6"/>
    </row>
    <row r="25" spans="1:22" hidden="1" x14ac:dyDescent="0.3">
      <c r="A25" s="91"/>
      <c r="B25" s="81"/>
      <c r="C25" s="79"/>
      <c r="D25" s="79"/>
      <c r="E25" s="79"/>
      <c r="F25" s="79"/>
      <c r="G25" s="79"/>
      <c r="H25" s="90">
        <f t="shared" si="0"/>
        <v>0</v>
      </c>
      <c r="I25" s="8"/>
      <c r="J25" s="8"/>
      <c r="K25" s="6"/>
    </row>
    <row r="26" spans="1:22" hidden="1" x14ac:dyDescent="0.3">
      <c r="A26" s="91"/>
      <c r="B26" s="81"/>
      <c r="C26" s="79"/>
      <c r="D26" s="79"/>
      <c r="E26" s="79"/>
      <c r="F26" s="79"/>
      <c r="G26" s="79"/>
      <c r="H26" s="90">
        <f t="shared" si="0"/>
        <v>0</v>
      </c>
      <c r="I26" s="8"/>
      <c r="J26" s="8"/>
      <c r="K26" s="6"/>
    </row>
    <row r="27" spans="1:22" hidden="1" x14ac:dyDescent="0.3">
      <c r="A27" s="91"/>
      <c r="B27" s="81"/>
      <c r="C27" s="79"/>
      <c r="D27" s="79"/>
      <c r="E27" s="79"/>
      <c r="F27" s="79"/>
      <c r="G27" s="79"/>
      <c r="H27" s="90">
        <f t="shared" si="0"/>
        <v>0</v>
      </c>
      <c r="I27" s="8"/>
      <c r="J27" s="8"/>
      <c r="K27" s="6"/>
    </row>
    <row r="28" spans="1:22" hidden="1" x14ac:dyDescent="0.3">
      <c r="A28" s="91"/>
      <c r="B28" s="81"/>
      <c r="C28" s="79"/>
      <c r="D28" s="79"/>
      <c r="E28" s="79"/>
      <c r="F28" s="79"/>
      <c r="G28" s="79"/>
      <c r="H28" s="90">
        <f t="shared" si="0"/>
        <v>0</v>
      </c>
      <c r="I28" s="8"/>
      <c r="J28" s="8"/>
      <c r="K28" s="6"/>
    </row>
    <row r="29" spans="1:22" hidden="1" x14ac:dyDescent="0.3">
      <c r="A29" s="91"/>
      <c r="B29" s="81"/>
      <c r="C29" s="79"/>
      <c r="D29" s="79"/>
      <c r="E29" s="79"/>
      <c r="F29" s="79"/>
      <c r="G29" s="79"/>
      <c r="H29" s="90">
        <f t="shared" si="0"/>
        <v>0</v>
      </c>
      <c r="I29" s="8"/>
      <c r="J29" s="8"/>
      <c r="K29" s="6"/>
    </row>
    <row r="30" spans="1:22" hidden="1" x14ac:dyDescent="0.3">
      <c r="A30" s="91"/>
      <c r="B30" s="81"/>
      <c r="C30" s="79"/>
      <c r="D30" s="79"/>
      <c r="E30" s="79"/>
      <c r="F30" s="79"/>
      <c r="G30" s="79"/>
      <c r="H30" s="90">
        <f t="shared" si="0"/>
        <v>0</v>
      </c>
      <c r="I30" s="8"/>
      <c r="J30" s="8"/>
      <c r="K30" s="6"/>
    </row>
    <row r="31" spans="1:22" hidden="1" x14ac:dyDescent="0.3">
      <c r="A31" s="91"/>
      <c r="B31" s="81"/>
      <c r="C31" s="79"/>
      <c r="D31" s="79"/>
      <c r="E31" s="79"/>
      <c r="F31" s="79"/>
      <c r="G31" s="79"/>
      <c r="H31" s="90">
        <f t="shared" si="0"/>
        <v>0</v>
      </c>
      <c r="I31" s="8"/>
      <c r="J31" s="8"/>
      <c r="K31" s="6"/>
    </row>
    <row r="32" spans="1:22" hidden="1" x14ac:dyDescent="0.3">
      <c r="A32" s="91"/>
      <c r="B32" s="81"/>
      <c r="C32" s="79"/>
      <c r="D32" s="79"/>
      <c r="E32" s="79"/>
      <c r="F32" s="79"/>
      <c r="G32" s="79"/>
      <c r="H32" s="90">
        <f t="shared" si="0"/>
        <v>0</v>
      </c>
      <c r="I32" s="8"/>
      <c r="J32" s="8"/>
      <c r="K32" s="6"/>
    </row>
    <row r="33" spans="1:22" hidden="1" x14ac:dyDescent="0.3">
      <c r="A33" s="91"/>
      <c r="B33" s="81"/>
      <c r="C33" s="79"/>
      <c r="D33" s="79"/>
      <c r="E33" s="79"/>
      <c r="F33" s="79"/>
      <c r="G33" s="79"/>
      <c r="H33" s="90">
        <f t="shared" si="0"/>
        <v>0</v>
      </c>
      <c r="I33" s="8"/>
      <c r="J33" s="8"/>
      <c r="K33" s="6"/>
    </row>
    <row r="34" spans="1:22" hidden="1" x14ac:dyDescent="0.3">
      <c r="A34" s="91"/>
      <c r="B34" s="81"/>
      <c r="C34" s="79"/>
      <c r="D34" s="79"/>
      <c r="E34" s="79"/>
      <c r="F34" s="79"/>
      <c r="G34" s="79"/>
      <c r="H34" s="90">
        <f t="shared" si="0"/>
        <v>0</v>
      </c>
      <c r="I34" s="8"/>
      <c r="J34" s="8"/>
      <c r="K34" s="6"/>
    </row>
    <row r="35" spans="1:22" hidden="1" x14ac:dyDescent="0.3">
      <c r="A35" s="91"/>
      <c r="B35" s="81"/>
      <c r="C35" s="79"/>
      <c r="D35" s="79"/>
      <c r="E35" s="79"/>
      <c r="F35" s="79"/>
      <c r="G35" s="79"/>
      <c r="H35" s="90">
        <f t="shared" si="0"/>
        <v>0</v>
      </c>
      <c r="I35" s="8"/>
      <c r="J35" s="8"/>
      <c r="K35" s="6"/>
    </row>
    <row r="36" spans="1:22" hidden="1" x14ac:dyDescent="0.3">
      <c r="A36" s="91"/>
      <c r="B36" s="81"/>
      <c r="C36" s="79"/>
      <c r="D36" s="79"/>
      <c r="E36" s="79"/>
      <c r="F36" s="79"/>
      <c r="G36" s="79"/>
      <c r="H36" s="90">
        <f t="shared" si="0"/>
        <v>0</v>
      </c>
      <c r="I36" s="8"/>
      <c r="J36" s="8"/>
      <c r="K36" s="6"/>
    </row>
    <row r="37" spans="1:22" hidden="1" x14ac:dyDescent="0.3">
      <c r="A37" s="91"/>
      <c r="B37" s="81"/>
      <c r="C37" s="79"/>
      <c r="D37" s="79"/>
      <c r="E37" s="79"/>
      <c r="F37" s="79"/>
      <c r="G37" s="79"/>
      <c r="H37" s="90">
        <f t="shared" si="0"/>
        <v>0</v>
      </c>
      <c r="I37" s="8"/>
      <c r="J37" s="8"/>
      <c r="K37" s="6"/>
    </row>
    <row r="38" spans="1:22" hidden="1" x14ac:dyDescent="0.3">
      <c r="A38" s="91"/>
      <c r="B38" s="81"/>
      <c r="C38" s="79"/>
      <c r="D38" s="79"/>
      <c r="E38" s="79"/>
      <c r="F38" s="79"/>
      <c r="G38" s="79"/>
      <c r="H38" s="90">
        <f t="shared" si="0"/>
        <v>0</v>
      </c>
      <c r="I38" s="8"/>
      <c r="J38" s="8"/>
      <c r="K38" s="6"/>
    </row>
    <row r="39" spans="1:22" hidden="1" x14ac:dyDescent="0.3">
      <c r="A39" s="91"/>
      <c r="B39" s="81"/>
      <c r="C39" s="79"/>
      <c r="D39" s="79"/>
      <c r="E39" s="79"/>
      <c r="F39" s="79"/>
      <c r="G39" s="79"/>
      <c r="H39" s="90">
        <f t="shared" si="0"/>
        <v>0</v>
      </c>
      <c r="I39" s="8"/>
      <c r="J39" s="8"/>
      <c r="K39" s="6"/>
    </row>
    <row r="40" spans="1:22" hidden="1" x14ac:dyDescent="0.3">
      <c r="A40" s="91"/>
      <c r="B40" s="81"/>
      <c r="C40" s="79"/>
      <c r="D40" s="79"/>
      <c r="E40" s="79"/>
      <c r="F40" s="79"/>
      <c r="G40" s="79"/>
      <c r="H40" s="90">
        <f t="shared" si="0"/>
        <v>0</v>
      </c>
      <c r="I40" s="8"/>
      <c r="J40" s="8"/>
      <c r="K40" s="6"/>
    </row>
    <row r="41" spans="1:22" hidden="1" x14ac:dyDescent="0.3">
      <c r="A41" s="91"/>
      <c r="B41" s="81"/>
      <c r="C41" s="79"/>
      <c r="D41" s="79"/>
      <c r="E41" s="79"/>
      <c r="F41" s="79"/>
      <c r="G41" s="79"/>
      <c r="H41" s="90">
        <f t="shared" si="0"/>
        <v>0</v>
      </c>
      <c r="I41" s="8"/>
      <c r="J41" s="8"/>
      <c r="K41" s="6"/>
    </row>
    <row r="42" spans="1:22" x14ac:dyDescent="0.3">
      <c r="A42" s="91"/>
      <c r="B42" s="82"/>
      <c r="C42" s="79"/>
      <c r="D42" s="79"/>
      <c r="E42" s="79"/>
      <c r="F42" s="79"/>
      <c r="G42" s="79"/>
      <c r="H42" s="90">
        <f t="shared" si="0"/>
        <v>0</v>
      </c>
      <c r="I42" s="8"/>
      <c r="J42" s="8"/>
      <c r="K42" s="8"/>
      <c r="L42" s="8"/>
      <c r="M42" s="8"/>
      <c r="N42" s="8"/>
      <c r="O42" s="8" t="s">
        <v>72</v>
      </c>
      <c r="P42" s="8"/>
      <c r="Q42" s="8"/>
      <c r="R42" s="8"/>
      <c r="S42" s="20">
        <f>SUM(E42:R42)</f>
        <v>0</v>
      </c>
      <c r="T42" s="8"/>
      <c r="U42" s="8" t="s">
        <v>72</v>
      </c>
      <c r="V42" s="6"/>
    </row>
    <row r="43" spans="1:22" x14ac:dyDescent="0.3">
      <c r="A43" s="91"/>
      <c r="B43" s="82"/>
      <c r="C43" s="79"/>
      <c r="D43" s="79"/>
      <c r="E43" s="79"/>
      <c r="F43" s="79"/>
      <c r="G43" s="79"/>
      <c r="H43" s="90">
        <f t="shared" si="0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20">
        <f>SUM(E43:R43)</f>
        <v>0</v>
      </c>
      <c r="T43" s="8"/>
      <c r="U43" s="8"/>
      <c r="V43" s="6"/>
    </row>
    <row r="44" spans="1:22" x14ac:dyDescent="0.3">
      <c r="A44" s="91"/>
      <c r="B44" s="82"/>
      <c r="C44" s="79"/>
      <c r="D44" s="79"/>
      <c r="E44" s="79"/>
      <c r="F44" s="79"/>
      <c r="G44" s="79"/>
      <c r="H44" s="90">
        <f t="shared" si="0"/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20">
        <f>SUM(E44:R44)</f>
        <v>0</v>
      </c>
      <c r="T44" s="8"/>
      <c r="U44" s="8"/>
      <c r="V44" s="6"/>
    </row>
    <row r="45" spans="1:22" x14ac:dyDescent="0.3">
      <c r="A45" s="93"/>
      <c r="B45" s="82"/>
      <c r="C45" s="79"/>
      <c r="D45" s="79"/>
      <c r="E45" s="79"/>
      <c r="F45" s="79"/>
      <c r="G45" s="79"/>
      <c r="H45" s="90">
        <f t="shared" si="0"/>
        <v>0</v>
      </c>
      <c r="I45" s="8"/>
      <c r="J45" s="8"/>
      <c r="K45" s="6"/>
    </row>
    <row r="46" spans="1:22" x14ac:dyDescent="0.3">
      <c r="A46" s="93"/>
      <c r="B46" s="82"/>
      <c r="C46" s="79"/>
      <c r="D46" s="79"/>
      <c r="E46" s="79"/>
      <c r="F46" s="79"/>
      <c r="G46" s="79"/>
      <c r="H46" s="90">
        <f t="shared" si="0"/>
        <v>0</v>
      </c>
      <c r="I46" s="8"/>
      <c r="J46" s="8"/>
      <c r="K46" s="6"/>
    </row>
    <row r="47" spans="1:22" x14ac:dyDescent="0.3">
      <c r="A47" s="93"/>
      <c r="B47" s="81"/>
      <c r="C47" s="79"/>
      <c r="D47" s="79"/>
      <c r="E47" s="79"/>
      <c r="F47" s="79"/>
      <c r="G47" s="79"/>
      <c r="H47" s="90">
        <f t="shared" si="0"/>
        <v>0</v>
      </c>
      <c r="I47" s="8"/>
      <c r="J47" s="8"/>
      <c r="K47" s="6"/>
    </row>
    <row r="48" spans="1:22" x14ac:dyDescent="0.3">
      <c r="A48" s="93"/>
      <c r="B48" s="81"/>
      <c r="C48" s="79"/>
      <c r="D48" s="79"/>
      <c r="E48" s="79"/>
      <c r="F48" s="79"/>
      <c r="G48" s="79"/>
      <c r="H48" s="90">
        <f t="shared" si="0"/>
        <v>0</v>
      </c>
      <c r="I48" s="8"/>
      <c r="J48" s="8"/>
      <c r="K48" s="6"/>
    </row>
    <row r="49" spans="1:11" x14ac:dyDescent="0.3">
      <c r="A49" s="93"/>
      <c r="B49" s="81"/>
      <c r="C49" s="79"/>
      <c r="D49" s="79"/>
      <c r="E49" s="79"/>
      <c r="F49" s="79"/>
      <c r="G49" s="79"/>
      <c r="H49" s="90">
        <f t="shared" si="0"/>
        <v>0</v>
      </c>
      <c r="I49" s="8"/>
      <c r="J49" s="8"/>
      <c r="K49" s="6"/>
    </row>
    <row r="50" spans="1:11" x14ac:dyDescent="0.3">
      <c r="A50" s="93"/>
      <c r="B50" s="81"/>
      <c r="C50" s="79"/>
      <c r="D50" s="79"/>
      <c r="E50" s="79"/>
      <c r="F50" s="79"/>
      <c r="G50" s="79"/>
      <c r="H50" s="90">
        <f t="shared" si="0"/>
        <v>0</v>
      </c>
      <c r="I50" s="8"/>
      <c r="J50" s="8"/>
      <c r="K50" s="6"/>
    </row>
    <row r="51" spans="1:11" ht="15" thickBot="1" x14ac:dyDescent="0.35">
      <c r="A51" s="95"/>
      <c r="B51" s="77"/>
      <c r="C51" s="79"/>
      <c r="D51" s="79"/>
      <c r="E51" s="102"/>
      <c r="F51" s="102"/>
      <c r="G51" s="102"/>
      <c r="H51" s="103">
        <f>SUM(E51:G51)</f>
        <v>0</v>
      </c>
      <c r="I51" s="8"/>
      <c r="J51" s="8"/>
      <c r="K51" s="6"/>
    </row>
    <row r="52" spans="1:11" ht="15" thickBot="1" x14ac:dyDescent="0.35">
      <c r="A52" s="96"/>
      <c r="B52" s="97"/>
      <c r="C52" s="98"/>
      <c r="D52" s="101"/>
      <c r="E52" s="104">
        <f t="shared" ref="E52" si="1">SUM(E8:E51)</f>
        <v>0</v>
      </c>
      <c r="F52" s="105">
        <f>SUM(F8:F51)</f>
        <v>17300</v>
      </c>
      <c r="G52" s="105">
        <f>SUM(G8:G51)</f>
        <v>404.14</v>
      </c>
      <c r="H52" s="106">
        <f>SUM(E52:G52)</f>
        <v>17704.14</v>
      </c>
      <c r="J52" s="15">
        <v>17438.099999999999</v>
      </c>
      <c r="K52" s="11" t="s">
        <v>72</v>
      </c>
    </row>
    <row r="54" spans="1:11" x14ac:dyDescent="0.3">
      <c r="C54" s="23"/>
      <c r="D54" s="58"/>
    </row>
    <row r="55" spans="1:11" x14ac:dyDescent="0.3">
      <c r="C55" s="59"/>
      <c r="D55" s="11"/>
    </row>
    <row r="56" spans="1:11" x14ac:dyDescent="0.3">
      <c r="A56" s="61"/>
      <c r="C56" s="50"/>
      <c r="D56" s="58"/>
    </row>
    <row r="57" spans="1:11" hidden="1" x14ac:dyDescent="0.3">
      <c r="C57" s="53"/>
      <c r="D57" s="11"/>
      <c r="E57" s="15">
        <v>9725.84</v>
      </c>
      <c r="F57" s="15"/>
    </row>
    <row r="58" spans="1:11" x14ac:dyDescent="0.3">
      <c r="C58" s="53"/>
      <c r="D58" s="11"/>
    </row>
    <row r="59" spans="1:11" x14ac:dyDescent="0.3">
      <c r="C59" s="53"/>
      <c r="D59" s="11"/>
    </row>
    <row r="60" spans="1:11" x14ac:dyDescent="0.3">
      <c r="C60"/>
      <c r="D60" s="11"/>
    </row>
    <row r="61" spans="1:11" x14ac:dyDescent="0.3">
      <c r="C61" s="23" t="s">
        <v>72</v>
      </c>
      <c r="D61" s="11"/>
    </row>
    <row r="62" spans="1:11" x14ac:dyDescent="0.3">
      <c r="C62" s="53" t="s">
        <v>72</v>
      </c>
      <c r="D62" s="11"/>
    </row>
  </sheetData>
  <mergeCells count="1">
    <mergeCell ref="F6:F7"/>
  </mergeCells>
  <pageMargins left="0.70866141732283472" right="0.70866141732283472" top="0.74803149606299213" bottom="0.74803149606299213" header="0.31496062992125984" footer="0.31496062992125984"/>
  <pageSetup paperSize="9" scale="88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355C-51F4-422F-95A9-DAE156DE308B}">
  <dimension ref="A1:G95"/>
  <sheetViews>
    <sheetView topLeftCell="A71" workbookViewId="0">
      <selection activeCell="G95" sqref="G95"/>
    </sheetView>
  </sheetViews>
  <sheetFormatPr defaultRowHeight="13.2" x14ac:dyDescent="0.25"/>
  <cols>
    <col min="1" max="1" width="11.21875" bestFit="1" customWidth="1"/>
    <col min="2" max="2" width="20.33203125" bestFit="1" customWidth="1"/>
    <col min="3" max="3" width="20.77734375" bestFit="1" customWidth="1"/>
    <col min="4" max="4" width="14.33203125" bestFit="1" customWidth="1"/>
    <col min="5" max="5" width="23.6640625" bestFit="1" customWidth="1"/>
    <col min="6" max="6" width="23.44140625" bestFit="1" customWidth="1"/>
    <col min="7" max="7" width="21" customWidth="1"/>
  </cols>
  <sheetData>
    <row r="1" spans="1:7" ht="13.8" thickBot="1" x14ac:dyDescent="0.3"/>
    <row r="2" spans="1:7" ht="15.6" x14ac:dyDescent="0.3">
      <c r="A2" s="190" t="s">
        <v>196</v>
      </c>
      <c r="B2" s="191" t="s">
        <v>197</v>
      </c>
      <c r="C2" s="191" t="s">
        <v>198</v>
      </c>
      <c r="D2" s="191" t="s">
        <v>199</v>
      </c>
      <c r="E2" s="191" t="s">
        <v>200</v>
      </c>
      <c r="F2" s="191" t="s">
        <v>201</v>
      </c>
      <c r="G2" s="192" t="s">
        <v>202</v>
      </c>
    </row>
    <row r="3" spans="1:7" ht="15.6" x14ac:dyDescent="0.3">
      <c r="A3" s="193">
        <f>IF(Expenditure!K10&gt;0,Expenditure!G10)</f>
        <v>45006</v>
      </c>
      <c r="B3" s="134">
        <f>IF(Expenditure!K10&gt;0,Expenditure!H10)</f>
        <v>559097889</v>
      </c>
      <c r="C3" s="193" t="str">
        <f>IF(Expenditure!K10&gt;0,Expenditure!I10)</f>
        <v>EON</v>
      </c>
      <c r="D3" s="134">
        <f>IF(Expenditure!K10&gt;0,Expenditure!F10)</f>
        <v>117522</v>
      </c>
      <c r="E3" s="193" t="str">
        <f>IF(Expenditure!K10&gt;0,Expenditure!J10)</f>
        <v>Street Light Maintenance</v>
      </c>
      <c r="F3" s="194" t="s">
        <v>11</v>
      </c>
      <c r="G3" s="79">
        <f>IF(Expenditure!K10&gt;0,Expenditure!K10)</f>
        <v>5.39</v>
      </c>
    </row>
    <row r="4" spans="1:7" ht="15.6" x14ac:dyDescent="0.3">
      <c r="A4" s="193" t="b">
        <f>IF(Expenditure!K11&gt;0,Expenditure!G11)</f>
        <v>0</v>
      </c>
      <c r="B4" s="134" t="b">
        <f>IF(Expenditure!K11&gt;0,Expenditure!H11)</f>
        <v>0</v>
      </c>
      <c r="C4" s="193" t="b">
        <f>IF(Expenditure!K11&gt;0,Expenditure!I11)</f>
        <v>0</v>
      </c>
      <c r="D4" s="134" t="b">
        <f>IF(Expenditure!K11&gt;0,Expenditure!F11)</f>
        <v>0</v>
      </c>
      <c r="E4" s="193" t="b">
        <f>IF(Expenditure!K11&gt;0,Expenditure!J11)</f>
        <v>0</v>
      </c>
      <c r="F4" s="194" t="s">
        <v>11</v>
      </c>
      <c r="G4" s="79" t="b">
        <f>IF(Expenditure!K11&gt;0,Expenditure!K11)</f>
        <v>0</v>
      </c>
    </row>
    <row r="5" spans="1:7" ht="15.6" x14ac:dyDescent="0.3">
      <c r="A5" s="193" t="b">
        <f>IF(Expenditure!K12&gt;0,Expenditure!G12)</f>
        <v>0</v>
      </c>
      <c r="B5" s="134" t="b">
        <f>IF(Expenditure!K12&gt;0,Expenditure!H12)</f>
        <v>0</v>
      </c>
      <c r="C5" s="193" t="b">
        <f>IF(Expenditure!K12&gt;0,Expenditure!I12)</f>
        <v>0</v>
      </c>
      <c r="D5" s="134" t="b">
        <f>IF(Expenditure!K12&gt;0,Expenditure!F12)</f>
        <v>0</v>
      </c>
      <c r="E5" s="193" t="b">
        <f>IF(Expenditure!K12&gt;0,Expenditure!J12)</f>
        <v>0</v>
      </c>
      <c r="F5" s="194" t="s">
        <v>11</v>
      </c>
      <c r="G5" s="79" t="b">
        <f>IF(Expenditure!K12&gt;0,Expenditure!K12)</f>
        <v>0</v>
      </c>
    </row>
    <row r="6" spans="1:7" ht="15.6" x14ac:dyDescent="0.3">
      <c r="A6" s="193">
        <f>IF(Expenditure!K13&gt;0,Expenditure!G13)</f>
        <v>45021</v>
      </c>
      <c r="B6" s="134">
        <f>IF(Expenditure!K13&gt;0,Expenditure!H13)</f>
        <v>559097889</v>
      </c>
      <c r="C6" s="193" t="str">
        <f>IF(Expenditure!K13&gt;0,Expenditure!I13)</f>
        <v>NPOWER</v>
      </c>
      <c r="D6" s="134" t="str">
        <f>IF(Expenditure!K13&gt;0,Expenditure!F13)</f>
        <v>INV06695443</v>
      </c>
      <c r="E6" s="193" t="str">
        <f>IF(Expenditure!K13&gt;0,Expenditure!J13)</f>
        <v>Energy Costs 1st quarter</v>
      </c>
      <c r="F6" s="194" t="s">
        <v>11</v>
      </c>
      <c r="G6" s="79">
        <f>IF(Expenditure!K13&gt;0,Expenditure!K13)</f>
        <v>9.7100000000000009</v>
      </c>
    </row>
    <row r="7" spans="1:7" ht="15.6" x14ac:dyDescent="0.3">
      <c r="A7" s="193" t="b">
        <f>IF(Expenditure!K14&gt;0,Expenditure!G14)</f>
        <v>0</v>
      </c>
      <c r="B7" s="134" t="b">
        <f>IF(Expenditure!K14&gt;0,Expenditure!H14)</f>
        <v>0</v>
      </c>
      <c r="C7" s="193" t="b">
        <f>IF(Expenditure!K14&gt;0,Expenditure!I14)</f>
        <v>0</v>
      </c>
      <c r="D7" s="134" t="b">
        <f>IF(Expenditure!K14&gt;0,Expenditure!F14)</f>
        <v>0</v>
      </c>
      <c r="E7" s="193" t="b">
        <f>IF(Expenditure!K14&gt;0,Expenditure!J14)</f>
        <v>0</v>
      </c>
      <c r="F7" s="194" t="s">
        <v>11</v>
      </c>
      <c r="G7" s="79" t="b">
        <f>IF(Expenditure!K14&gt;0,Expenditure!K14)</f>
        <v>0</v>
      </c>
    </row>
    <row r="8" spans="1:7" ht="15.6" x14ac:dyDescent="0.3">
      <c r="A8" s="193" t="b">
        <f>IF(Expenditure!K15&gt;0,Expenditure!G15)</f>
        <v>0</v>
      </c>
      <c r="B8" s="134" t="b">
        <f>IF(Expenditure!K15&gt;0,Expenditure!H15)</f>
        <v>0</v>
      </c>
      <c r="C8" s="193" t="b">
        <f>IF(Expenditure!K15&gt;0,Expenditure!I15)</f>
        <v>0</v>
      </c>
      <c r="D8" s="134" t="b">
        <f>IF(Expenditure!K15&gt;0,Expenditure!F15)</f>
        <v>0</v>
      </c>
      <c r="E8" s="193" t="b">
        <f>IF(Expenditure!K15&gt;0,Expenditure!J15)</f>
        <v>0</v>
      </c>
      <c r="F8" s="194" t="s">
        <v>11</v>
      </c>
      <c r="G8" s="79" t="b">
        <f>IF(Expenditure!K15&gt;0,Expenditure!K15)</f>
        <v>0</v>
      </c>
    </row>
    <row r="9" spans="1:7" ht="15.6" x14ac:dyDescent="0.3">
      <c r="A9" s="193" t="b">
        <f>IF(Expenditure!K16&gt;0,Expenditure!G16)</f>
        <v>0</v>
      </c>
      <c r="B9" s="134" t="b">
        <f>IF(Expenditure!K16&gt;0,Expenditure!H16)</f>
        <v>0</v>
      </c>
      <c r="C9" s="193" t="b">
        <f>IF(Expenditure!K16&gt;0,Expenditure!I16)</f>
        <v>0</v>
      </c>
      <c r="D9" s="134" t="b">
        <f>IF(Expenditure!K16&gt;0,Expenditure!F16)</f>
        <v>0</v>
      </c>
      <c r="E9" s="193" t="b">
        <f>IF(Expenditure!K16&gt;0,Expenditure!J16)</f>
        <v>0</v>
      </c>
      <c r="F9" s="194" t="s">
        <v>11</v>
      </c>
      <c r="G9" s="79" t="b">
        <f>IF(Expenditure!K16&gt;0,Expenditure!K16)</f>
        <v>0</v>
      </c>
    </row>
    <row r="10" spans="1:7" ht="15.6" x14ac:dyDescent="0.3">
      <c r="A10" s="193" t="b">
        <f>IF(Expenditure!K17&gt;0,Expenditure!G17)</f>
        <v>0</v>
      </c>
      <c r="B10" s="134" t="b">
        <f>IF(Expenditure!K17&gt;0,Expenditure!H17)</f>
        <v>0</v>
      </c>
      <c r="C10" s="193" t="b">
        <f>IF(Expenditure!K17&gt;0,Expenditure!I17)</f>
        <v>0</v>
      </c>
      <c r="D10" s="134" t="b">
        <f>IF(Expenditure!K17&gt;0,Expenditure!F17)</f>
        <v>0</v>
      </c>
      <c r="E10" s="193" t="b">
        <f>IF(Expenditure!K17&gt;0,Expenditure!J17)</f>
        <v>0</v>
      </c>
      <c r="F10" s="194" t="s">
        <v>11</v>
      </c>
      <c r="G10" s="79" t="b">
        <f>IF(Expenditure!K17&gt;0,Expenditure!K17)</f>
        <v>0</v>
      </c>
    </row>
    <row r="11" spans="1:7" ht="15.6" x14ac:dyDescent="0.3">
      <c r="A11" s="193">
        <f>IF(Expenditure!K18&gt;0,Expenditure!G18)</f>
        <v>45027</v>
      </c>
      <c r="B11" s="134">
        <f>IF(Expenditure!K18&gt;0,Expenditure!H18)</f>
        <v>344293400</v>
      </c>
      <c r="C11" s="193" t="str">
        <f>IF(Expenditure!K18&gt;0,Expenditure!I18)</f>
        <v>WALC</v>
      </c>
      <c r="D11" s="134">
        <f>IF(Expenditure!K18&gt;0,Expenditure!F18)</f>
        <v>315</v>
      </c>
      <c r="E11" s="193" t="str">
        <f>IF(Expenditure!K18&gt;0,Expenditure!J18)</f>
        <v>Annual Subs</v>
      </c>
      <c r="F11" s="194" t="s">
        <v>11</v>
      </c>
      <c r="G11" s="79">
        <f>IF(Expenditure!K18&gt;0,Expenditure!K18)</f>
        <v>29</v>
      </c>
    </row>
    <row r="12" spans="1:7" ht="15.6" x14ac:dyDescent="0.3">
      <c r="A12" s="193" t="b">
        <f>IF(Expenditure!K19&gt;0,Expenditure!G19)</f>
        <v>0</v>
      </c>
      <c r="B12" s="134" t="b">
        <f>IF(Expenditure!K19&gt;0,Expenditure!H19)</f>
        <v>0</v>
      </c>
      <c r="C12" s="193" t="b">
        <f>IF(Expenditure!K19&gt;0,Expenditure!I19)</f>
        <v>0</v>
      </c>
      <c r="D12" s="134" t="b">
        <f>IF(Expenditure!K19&gt;0,Expenditure!F19)</f>
        <v>0</v>
      </c>
      <c r="E12" s="193" t="b">
        <f>IF(Expenditure!K19&gt;0,Expenditure!J19)</f>
        <v>0</v>
      </c>
      <c r="F12" s="194" t="s">
        <v>11</v>
      </c>
      <c r="G12" s="79" t="b">
        <f>IF(Expenditure!K19&gt;0,Expenditure!K19)</f>
        <v>0</v>
      </c>
    </row>
    <row r="13" spans="1:7" ht="15.6" x14ac:dyDescent="0.3">
      <c r="A13" s="193" t="b">
        <f>IF(Expenditure!K20&gt;0,Expenditure!G20)</f>
        <v>0</v>
      </c>
      <c r="B13" s="134" t="b">
        <f>IF(Expenditure!K20&gt;0,Expenditure!H20)</f>
        <v>0</v>
      </c>
      <c r="C13" s="193" t="b">
        <f>IF(Expenditure!K20&gt;0,Expenditure!I20)</f>
        <v>0</v>
      </c>
      <c r="D13" s="134" t="b">
        <f>IF(Expenditure!K20&gt;0,Expenditure!F20)</f>
        <v>0</v>
      </c>
      <c r="E13" s="193" t="b">
        <f>IF(Expenditure!K20&gt;0,Expenditure!J20)</f>
        <v>0</v>
      </c>
      <c r="F13" s="194" t="s">
        <v>11</v>
      </c>
      <c r="G13" s="79" t="b">
        <f>IF(Expenditure!K20&gt;0,Expenditure!K20)</f>
        <v>0</v>
      </c>
    </row>
    <row r="14" spans="1:7" ht="15.6" x14ac:dyDescent="0.3">
      <c r="A14" s="193" t="b">
        <f>IF(Expenditure!K21&gt;0,Expenditure!G21)</f>
        <v>0</v>
      </c>
      <c r="B14" s="134" t="b">
        <f>IF(Expenditure!K21&gt;0,Expenditure!H21)</f>
        <v>0</v>
      </c>
      <c r="C14" s="193" t="b">
        <f>IF(Expenditure!K21&gt;0,Expenditure!I21)</f>
        <v>0</v>
      </c>
      <c r="D14" s="134" t="b">
        <f>IF(Expenditure!K21&gt;0,Expenditure!F21)</f>
        <v>0</v>
      </c>
      <c r="E14" s="193" t="b">
        <f>IF(Expenditure!K21&gt;0,Expenditure!J21)</f>
        <v>0</v>
      </c>
      <c r="F14" s="194" t="s">
        <v>11</v>
      </c>
      <c r="G14" s="79" t="b">
        <f>IF(Expenditure!K21&gt;0,Expenditure!K21)</f>
        <v>0</v>
      </c>
    </row>
    <row r="15" spans="1:7" ht="15.6" x14ac:dyDescent="0.3">
      <c r="A15" s="193" t="b">
        <f>IF(Expenditure!K22&gt;0,Expenditure!G22)</f>
        <v>0</v>
      </c>
      <c r="B15" s="134" t="b">
        <f>IF(Expenditure!K22&gt;0,Expenditure!H22)</f>
        <v>0</v>
      </c>
      <c r="C15" s="193" t="b">
        <f>IF(Expenditure!K22&gt;0,Expenditure!I22)</f>
        <v>0</v>
      </c>
      <c r="D15" s="134" t="b">
        <f>IF(Expenditure!K22&gt;0,Expenditure!F22)</f>
        <v>0</v>
      </c>
      <c r="E15" s="193" t="b">
        <f>IF(Expenditure!K22&gt;0,Expenditure!J22)</f>
        <v>0</v>
      </c>
      <c r="F15" s="194" t="s">
        <v>11</v>
      </c>
      <c r="G15" s="79" t="b">
        <f>IF(Expenditure!K22&gt;0,Expenditure!K22)</f>
        <v>0</v>
      </c>
    </row>
    <row r="16" spans="1:7" ht="15.6" x14ac:dyDescent="0.3">
      <c r="A16" s="193" t="b">
        <f>IF(Expenditure!K23&gt;0,Expenditure!G23)</f>
        <v>0</v>
      </c>
      <c r="B16" s="134" t="b">
        <f>IF(Expenditure!K23&gt;0,Expenditure!H23)</f>
        <v>0</v>
      </c>
      <c r="C16" s="193" t="b">
        <f>IF(Expenditure!K23&gt;0,Expenditure!I23)</f>
        <v>0</v>
      </c>
      <c r="D16" s="134" t="b">
        <f>IF(Expenditure!K23&gt;0,Expenditure!F23)</f>
        <v>0</v>
      </c>
      <c r="E16" s="193" t="b">
        <f>IF(Expenditure!K23&gt;0,Expenditure!J23)</f>
        <v>0</v>
      </c>
      <c r="F16" s="194" t="s">
        <v>11</v>
      </c>
      <c r="G16" s="79" t="b">
        <f>IF(Expenditure!K23&gt;0,Expenditure!K23)</f>
        <v>0</v>
      </c>
    </row>
    <row r="17" spans="1:7" ht="15.6" x14ac:dyDescent="0.3">
      <c r="A17" s="193" t="b">
        <f>IF(Expenditure!K24&gt;0,Expenditure!G24)</f>
        <v>0</v>
      </c>
      <c r="B17" s="134" t="b">
        <f>IF(Expenditure!K24&gt;0,Expenditure!H24)</f>
        <v>0</v>
      </c>
      <c r="C17" s="193" t="b">
        <f>IF(Expenditure!K24&gt;0,Expenditure!I24)</f>
        <v>0</v>
      </c>
      <c r="D17" s="134" t="b">
        <f>IF(Expenditure!K24&gt;0,Expenditure!F24)</f>
        <v>0</v>
      </c>
      <c r="E17" s="193" t="b">
        <f>IF(Expenditure!K24&gt;0,Expenditure!J24)</f>
        <v>0</v>
      </c>
      <c r="F17" s="194" t="s">
        <v>11</v>
      </c>
      <c r="G17" s="79" t="b">
        <f>IF(Expenditure!K24&gt;0,Expenditure!K24)</f>
        <v>0</v>
      </c>
    </row>
    <row r="18" spans="1:7" ht="15.6" x14ac:dyDescent="0.3">
      <c r="A18" s="193" t="b">
        <f>IF(Expenditure!K25&gt;0,Expenditure!G25)</f>
        <v>0</v>
      </c>
      <c r="B18" s="134" t="b">
        <f>IF(Expenditure!K25&gt;0,Expenditure!H25)</f>
        <v>0</v>
      </c>
      <c r="C18" s="193" t="b">
        <f>IF(Expenditure!K25&gt;0,Expenditure!I25)</f>
        <v>0</v>
      </c>
      <c r="D18" s="134" t="b">
        <f>IF(Expenditure!K25&gt;0,Expenditure!F25)</f>
        <v>0</v>
      </c>
      <c r="E18" s="193" t="b">
        <f>IF(Expenditure!K25&gt;0,Expenditure!J25)</f>
        <v>0</v>
      </c>
      <c r="F18" s="194" t="s">
        <v>11</v>
      </c>
      <c r="G18" s="79" t="b">
        <f>IF(Expenditure!K25&gt;0,Expenditure!K25)</f>
        <v>0</v>
      </c>
    </row>
    <row r="19" spans="1:7" ht="15.6" x14ac:dyDescent="0.3">
      <c r="A19" s="193" t="b">
        <f>IF(Expenditure!K26&gt;0,Expenditure!G26)</f>
        <v>0</v>
      </c>
      <c r="B19" s="134" t="b">
        <f>IF(Expenditure!K26&gt;0,Expenditure!H26)</f>
        <v>0</v>
      </c>
      <c r="C19" s="193" t="b">
        <f>IF(Expenditure!K26&gt;0,Expenditure!I26)</f>
        <v>0</v>
      </c>
      <c r="D19" s="134" t="b">
        <f>IF(Expenditure!K26&gt;0,Expenditure!F26)</f>
        <v>0</v>
      </c>
      <c r="E19" s="193" t="b">
        <f>IF(Expenditure!K26&gt;0,Expenditure!J26)</f>
        <v>0</v>
      </c>
      <c r="F19" s="194" t="s">
        <v>11</v>
      </c>
      <c r="G19" s="79" t="b">
        <f>IF(Expenditure!K26&gt;0,Expenditure!K26)</f>
        <v>0</v>
      </c>
    </row>
    <row r="20" spans="1:7" ht="15.6" x14ac:dyDescent="0.3">
      <c r="A20" s="193" t="b">
        <f>IF(Expenditure!K27&gt;0,Expenditure!G27)</f>
        <v>0</v>
      </c>
      <c r="B20" s="134" t="b">
        <f>IF(Expenditure!K27&gt;0,Expenditure!H27)</f>
        <v>0</v>
      </c>
      <c r="C20" s="193" t="b">
        <f>IF(Expenditure!K27&gt;0,Expenditure!I27)</f>
        <v>0</v>
      </c>
      <c r="D20" s="134" t="b">
        <f>IF(Expenditure!K27&gt;0,Expenditure!F27)</f>
        <v>0</v>
      </c>
      <c r="E20" s="193" t="b">
        <f>IF(Expenditure!K27&gt;0,Expenditure!J27)</f>
        <v>0</v>
      </c>
      <c r="F20" s="194" t="s">
        <v>11</v>
      </c>
      <c r="G20" s="79" t="b">
        <f>IF(Expenditure!K27&gt;0,Expenditure!K27)</f>
        <v>0</v>
      </c>
    </row>
    <row r="21" spans="1:7" ht="15.6" x14ac:dyDescent="0.3">
      <c r="A21" s="193" t="b">
        <f>IF(Expenditure!K28&gt;0,Expenditure!G28)</f>
        <v>0</v>
      </c>
      <c r="B21" s="134" t="b">
        <f>IF(Expenditure!K28&gt;0,Expenditure!H28)</f>
        <v>0</v>
      </c>
      <c r="C21" s="193" t="b">
        <f>IF(Expenditure!K28&gt;0,Expenditure!I28)</f>
        <v>0</v>
      </c>
      <c r="D21" s="134" t="b">
        <f>IF(Expenditure!K28&gt;0,Expenditure!F28)</f>
        <v>0</v>
      </c>
      <c r="E21" s="193" t="b">
        <f>IF(Expenditure!K28&gt;0,Expenditure!J28)</f>
        <v>0</v>
      </c>
      <c r="F21" s="194" t="s">
        <v>11</v>
      </c>
      <c r="G21" s="79" t="b">
        <f>IF(Expenditure!K28&gt;0,Expenditure!K28)</f>
        <v>0</v>
      </c>
    </row>
    <row r="22" spans="1:7" ht="15.6" x14ac:dyDescent="0.3">
      <c r="A22" s="193">
        <f>IF(Expenditure!K29&gt;0,Expenditure!G29)</f>
        <v>45082</v>
      </c>
      <c r="B22" s="134">
        <f>IF(Expenditure!K29&gt;0,Expenditure!H29)</f>
        <v>559097889</v>
      </c>
      <c r="C22" s="193" t="str">
        <f>IF(Expenditure!K29&gt;0,Expenditure!I29)</f>
        <v>EON</v>
      </c>
      <c r="D22" s="134">
        <f>IF(Expenditure!K29&gt;0,Expenditure!F29)</f>
        <v>118654</v>
      </c>
      <c r="E22" s="193" t="str">
        <f>IF(Expenditure!K29&gt;0,Expenditure!J29)</f>
        <v>Street light Maintenance</v>
      </c>
      <c r="F22" s="194" t="s">
        <v>11</v>
      </c>
      <c r="G22" s="79">
        <f>IF(Expenditure!K29&gt;0,Expenditure!K29)</f>
        <v>12.4</v>
      </c>
    </row>
    <row r="23" spans="1:7" ht="15.6" x14ac:dyDescent="0.3">
      <c r="A23" s="193">
        <f>IF(Expenditure!K30&gt;0,Expenditure!G30)</f>
        <v>45097</v>
      </c>
      <c r="B23" s="134" t="str">
        <f>IF(Expenditure!K30&gt;0,Expenditure!H30)</f>
        <v>GB372851186</v>
      </c>
      <c r="C23" s="193" t="str">
        <f>IF(Expenditure!K30&gt;0,Expenditure!I30)</f>
        <v>P Clegg / WIX</v>
      </c>
      <c r="D23" s="134">
        <f>IF(Expenditure!K30&gt;0,Expenditure!F30)</f>
        <v>1061592235</v>
      </c>
      <c r="E23" s="193" t="str">
        <f>IF(Expenditure!K30&gt;0,Expenditure!J30)</f>
        <v>Website annual fees</v>
      </c>
      <c r="F23" s="194" t="s">
        <v>11</v>
      </c>
      <c r="G23" s="79">
        <f>IF(Expenditure!K30&gt;0,Expenditure!K30)</f>
        <v>24</v>
      </c>
    </row>
    <row r="24" spans="1:7" ht="15.6" x14ac:dyDescent="0.3">
      <c r="A24" s="193" t="b">
        <f>IF(Expenditure!K31&gt;0,Expenditure!G31)</f>
        <v>0</v>
      </c>
      <c r="B24" s="134" t="b">
        <f>IF(Expenditure!K31&gt;0,Expenditure!H31)</f>
        <v>0</v>
      </c>
      <c r="C24" s="193" t="b">
        <f>IF(Expenditure!K31&gt;0,Expenditure!I31)</f>
        <v>0</v>
      </c>
      <c r="D24" s="134" t="b">
        <f>IF(Expenditure!K31&gt;0,Expenditure!F31)</f>
        <v>0</v>
      </c>
      <c r="E24" s="193" t="b">
        <f>IF(Expenditure!K31&gt;0,Expenditure!J31)</f>
        <v>0</v>
      </c>
      <c r="F24" s="194" t="s">
        <v>11</v>
      </c>
      <c r="G24" s="79" t="b">
        <f>IF(Expenditure!K31&gt;0,Expenditure!K31)</f>
        <v>0</v>
      </c>
    </row>
    <row r="25" spans="1:7" ht="15.6" x14ac:dyDescent="0.3">
      <c r="A25" s="193" t="b">
        <f>IF(Expenditure!K32&gt;0,Expenditure!G32)</f>
        <v>0</v>
      </c>
      <c r="B25" s="134" t="b">
        <f>IF(Expenditure!K32&gt;0,Expenditure!H32)</f>
        <v>0</v>
      </c>
      <c r="C25" s="193" t="b">
        <f>IF(Expenditure!K32&gt;0,Expenditure!I32)</f>
        <v>0</v>
      </c>
      <c r="D25" s="134" t="b">
        <f>IF(Expenditure!K32&gt;0,Expenditure!F32)</f>
        <v>0</v>
      </c>
      <c r="E25" s="193" t="b">
        <f>IF(Expenditure!K32&gt;0,Expenditure!J32)</f>
        <v>0</v>
      </c>
      <c r="F25" s="194" t="s">
        <v>11</v>
      </c>
      <c r="G25" s="79" t="b">
        <f>IF(Expenditure!K32&gt;0,Expenditure!K32)</f>
        <v>0</v>
      </c>
    </row>
    <row r="26" spans="1:7" ht="15.6" x14ac:dyDescent="0.3">
      <c r="A26" s="193">
        <f>IF(Expenditure!K33&gt;0,Expenditure!G33)</f>
        <v>45112</v>
      </c>
      <c r="B26" s="134">
        <f>IF(Expenditure!K33&gt;0,Expenditure!H33)</f>
        <v>559097889</v>
      </c>
      <c r="C26" s="193" t="str">
        <f>IF(Expenditure!K33&gt;0,Expenditure!I33)</f>
        <v>NPOWER</v>
      </c>
      <c r="D26" s="134" t="str">
        <f>IF(Expenditure!K33&gt;0,Expenditure!F33)</f>
        <v>IN07633262</v>
      </c>
      <c r="E26" s="193" t="str">
        <f>IF(Expenditure!K33&gt;0,Expenditure!J33)</f>
        <v>Street light Electricity</v>
      </c>
      <c r="F26" s="194" t="s">
        <v>11</v>
      </c>
      <c r="G26" s="79">
        <f>IF(Expenditure!K33&gt;0,Expenditure!K33)</f>
        <v>12.52</v>
      </c>
    </row>
    <row r="27" spans="1:7" ht="15.6" x14ac:dyDescent="0.3">
      <c r="A27" s="193" t="b">
        <f>IF(Expenditure!K34&gt;0,Expenditure!G34)</f>
        <v>0</v>
      </c>
      <c r="B27" s="134" t="b">
        <f>IF(Expenditure!K34&gt;0,Expenditure!H34)</f>
        <v>0</v>
      </c>
      <c r="C27" s="193" t="b">
        <f>IF(Expenditure!K34&gt;0,Expenditure!I34)</f>
        <v>0</v>
      </c>
      <c r="D27" s="134" t="b">
        <f>IF(Expenditure!K34&gt;0,Expenditure!F34)</f>
        <v>0</v>
      </c>
      <c r="E27" s="193" t="b">
        <f>IF(Expenditure!K34&gt;0,Expenditure!J34)</f>
        <v>0</v>
      </c>
      <c r="F27" s="194" t="s">
        <v>11</v>
      </c>
      <c r="G27" s="79" t="b">
        <f>IF(Expenditure!K34&gt;0,Expenditure!K34)</f>
        <v>0</v>
      </c>
    </row>
    <row r="28" spans="1:7" ht="15.6" x14ac:dyDescent="0.3">
      <c r="A28" s="193" t="b">
        <f>IF(Expenditure!K35&gt;0,Expenditure!G35)</f>
        <v>0</v>
      </c>
      <c r="B28" s="134" t="b">
        <f>IF(Expenditure!K35&gt;0,Expenditure!H35)</f>
        <v>0</v>
      </c>
      <c r="C28" s="193" t="b">
        <f>IF(Expenditure!K35&gt;0,Expenditure!I35)</f>
        <v>0</v>
      </c>
      <c r="D28" s="134" t="b">
        <f>IF(Expenditure!K35&gt;0,Expenditure!F35)</f>
        <v>0</v>
      </c>
      <c r="E28" s="193" t="b">
        <f>IF(Expenditure!K35&gt;0,Expenditure!J35)</f>
        <v>0</v>
      </c>
      <c r="F28" s="194" t="s">
        <v>11</v>
      </c>
      <c r="G28" s="79" t="b">
        <f>IF(Expenditure!K35&gt;0,Expenditure!K35)</f>
        <v>0</v>
      </c>
    </row>
    <row r="29" spans="1:7" ht="15.6" x14ac:dyDescent="0.3">
      <c r="A29" s="193" t="b">
        <f>IF(Expenditure!K36&gt;0,Expenditure!G36)</f>
        <v>0</v>
      </c>
      <c r="B29" s="134" t="b">
        <f>IF(Expenditure!K36&gt;0,Expenditure!H36)</f>
        <v>0</v>
      </c>
      <c r="C29" s="193" t="b">
        <f>IF(Expenditure!K36&gt;0,Expenditure!I36)</f>
        <v>0</v>
      </c>
      <c r="D29" s="134" t="b">
        <f>IF(Expenditure!K36&gt;0,Expenditure!F36)</f>
        <v>0</v>
      </c>
      <c r="E29" s="193" t="b">
        <f>IF(Expenditure!K36&gt;0,Expenditure!J36)</f>
        <v>0</v>
      </c>
      <c r="F29" s="194" t="s">
        <v>11</v>
      </c>
      <c r="G29" s="79" t="b">
        <f>IF(Expenditure!K36&gt;0,Expenditure!K36)</f>
        <v>0</v>
      </c>
    </row>
    <row r="30" spans="1:7" ht="15.6" x14ac:dyDescent="0.3">
      <c r="A30" s="193" t="b">
        <f>IF(Expenditure!K37&gt;0,Expenditure!G37)</f>
        <v>0</v>
      </c>
      <c r="B30" s="134" t="b">
        <f>IF(Expenditure!K37&gt;0,Expenditure!H37)</f>
        <v>0</v>
      </c>
      <c r="C30" s="193" t="b">
        <f>IF(Expenditure!K37&gt;0,Expenditure!I37)</f>
        <v>0</v>
      </c>
      <c r="D30" s="134" t="b">
        <f>IF(Expenditure!K37&gt;0,Expenditure!F37)</f>
        <v>0</v>
      </c>
      <c r="E30" s="193" t="b">
        <f>IF(Expenditure!K37&gt;0,Expenditure!J37)</f>
        <v>0</v>
      </c>
      <c r="F30" s="194" t="s">
        <v>11</v>
      </c>
      <c r="G30" s="79" t="b">
        <f>IF(Expenditure!K37&gt;0,Expenditure!K37)</f>
        <v>0</v>
      </c>
    </row>
    <row r="31" spans="1:7" ht="15.6" x14ac:dyDescent="0.3">
      <c r="A31" s="193" t="b">
        <f>IF(Expenditure!K38&gt;0,Expenditure!G38)</f>
        <v>0</v>
      </c>
      <c r="B31" s="134" t="b">
        <f>IF(Expenditure!K38&gt;0,Expenditure!H38)</f>
        <v>0</v>
      </c>
      <c r="C31" s="193" t="b">
        <f>IF(Expenditure!K38&gt;0,Expenditure!I38)</f>
        <v>0</v>
      </c>
      <c r="D31" s="134" t="b">
        <f>IF(Expenditure!K38&gt;0,Expenditure!F38)</f>
        <v>0</v>
      </c>
      <c r="E31" s="193" t="b">
        <f>IF(Expenditure!K38&gt;0,Expenditure!J38)</f>
        <v>0</v>
      </c>
      <c r="F31" s="194" t="s">
        <v>11</v>
      </c>
      <c r="G31" s="79" t="b">
        <f>IF(Expenditure!K38&gt;0,Expenditure!K38)</f>
        <v>0</v>
      </c>
    </row>
    <row r="32" spans="1:7" ht="15.6" x14ac:dyDescent="0.3">
      <c r="A32" s="193" t="b">
        <f>IF(Expenditure!K39&gt;0,Expenditure!G39)</f>
        <v>0</v>
      </c>
      <c r="B32" s="134" t="b">
        <f>IF(Expenditure!K39&gt;0,Expenditure!H39)</f>
        <v>0</v>
      </c>
      <c r="C32" s="193" t="b">
        <f>IF(Expenditure!K39&gt;0,Expenditure!I39)</f>
        <v>0</v>
      </c>
      <c r="D32" s="134" t="b">
        <f>IF(Expenditure!K39&gt;0,Expenditure!F39)</f>
        <v>0</v>
      </c>
      <c r="E32" s="193" t="b">
        <f>IF(Expenditure!K39&gt;0,Expenditure!J39)</f>
        <v>0</v>
      </c>
      <c r="F32" s="194" t="s">
        <v>11</v>
      </c>
      <c r="G32" s="79" t="b">
        <f>IF(Expenditure!K39&gt;0,Expenditure!K39)</f>
        <v>0</v>
      </c>
    </row>
    <row r="33" spans="1:7" ht="15.6" x14ac:dyDescent="0.3">
      <c r="A33" s="193" t="b">
        <f>IF(Expenditure!K40&gt;0,Expenditure!G40)</f>
        <v>0</v>
      </c>
      <c r="B33" s="134" t="b">
        <f>IF(Expenditure!K40&gt;0,Expenditure!H40)</f>
        <v>0</v>
      </c>
      <c r="C33" s="193" t="b">
        <f>IF(Expenditure!K40&gt;0,Expenditure!I40)</f>
        <v>0</v>
      </c>
      <c r="D33" s="134" t="b">
        <f>IF(Expenditure!K40&gt;0,Expenditure!F40)</f>
        <v>0</v>
      </c>
      <c r="E33" s="193" t="b">
        <f>IF(Expenditure!K40&gt;0,Expenditure!J40)</f>
        <v>0</v>
      </c>
      <c r="F33" s="194" t="s">
        <v>11</v>
      </c>
      <c r="G33" s="79" t="b">
        <f>IF(Expenditure!K40&gt;0,Expenditure!K40)</f>
        <v>0</v>
      </c>
    </row>
    <row r="34" spans="1:7" ht="15.6" x14ac:dyDescent="0.3">
      <c r="A34" s="193" t="b">
        <f>IF(Expenditure!K41&gt;0,Expenditure!G41)</f>
        <v>0</v>
      </c>
      <c r="B34" s="134" t="b">
        <f>IF(Expenditure!K41&gt;0,Expenditure!H41)</f>
        <v>0</v>
      </c>
      <c r="C34" s="193" t="b">
        <f>IF(Expenditure!K41&gt;0,Expenditure!I41)</f>
        <v>0</v>
      </c>
      <c r="D34" s="134" t="b">
        <f>IF(Expenditure!K41&gt;0,Expenditure!F41)</f>
        <v>0</v>
      </c>
      <c r="E34" s="193" t="b">
        <f>IF(Expenditure!K41&gt;0,Expenditure!J41)</f>
        <v>0</v>
      </c>
      <c r="F34" s="194" t="s">
        <v>11</v>
      </c>
      <c r="G34" s="79" t="b">
        <f>IF(Expenditure!K41&gt;0,Expenditure!K41)</f>
        <v>0</v>
      </c>
    </row>
    <row r="35" spans="1:7" ht="15.6" x14ac:dyDescent="0.3">
      <c r="A35" s="193" t="b">
        <f>IF(Expenditure!K42&gt;0,Expenditure!G42)</f>
        <v>0</v>
      </c>
      <c r="B35" s="134" t="b">
        <f>IF(Expenditure!K42&gt;0,Expenditure!H42)</f>
        <v>0</v>
      </c>
      <c r="C35" s="193" t="b">
        <f>IF(Expenditure!K42&gt;0,Expenditure!I42)</f>
        <v>0</v>
      </c>
      <c r="D35" s="134" t="b">
        <f>IF(Expenditure!K42&gt;0,Expenditure!F42)</f>
        <v>0</v>
      </c>
      <c r="E35" s="193" t="b">
        <f>IF(Expenditure!K42&gt;0,Expenditure!J42)</f>
        <v>0</v>
      </c>
      <c r="F35" s="194" t="s">
        <v>11</v>
      </c>
      <c r="G35" s="79" t="b">
        <f>IF(Expenditure!K42&gt;0,Expenditure!K42)</f>
        <v>0</v>
      </c>
    </row>
    <row r="36" spans="1:7" ht="15.6" x14ac:dyDescent="0.3">
      <c r="A36" s="193" t="b">
        <f>IF(Expenditure!K43&gt;0,Expenditure!G43)</f>
        <v>0</v>
      </c>
      <c r="B36" s="134" t="b">
        <f>IF(Expenditure!K43&gt;0,Expenditure!H43)</f>
        <v>0</v>
      </c>
      <c r="C36" s="193" t="b">
        <f>IF(Expenditure!K43&gt;0,Expenditure!I43)</f>
        <v>0</v>
      </c>
      <c r="D36" s="134" t="b">
        <f>IF(Expenditure!K43&gt;0,Expenditure!F43)</f>
        <v>0</v>
      </c>
      <c r="E36" s="193" t="b">
        <f>IF(Expenditure!K43&gt;0,Expenditure!J43)</f>
        <v>0</v>
      </c>
      <c r="F36" s="194" t="s">
        <v>11</v>
      </c>
      <c r="G36" s="79" t="b">
        <f>IF(Expenditure!K43&gt;0,Expenditure!K43)</f>
        <v>0</v>
      </c>
    </row>
    <row r="37" spans="1:7" ht="15.6" x14ac:dyDescent="0.3">
      <c r="A37" s="193" t="b">
        <f>IF(Expenditure!K44&gt;0,Expenditure!G44)</f>
        <v>0</v>
      </c>
      <c r="B37" s="134" t="b">
        <f>IF(Expenditure!K44&gt;0,Expenditure!H44)</f>
        <v>0</v>
      </c>
      <c r="C37" s="193" t="b">
        <f>IF(Expenditure!K44&gt;0,Expenditure!I44)</f>
        <v>0</v>
      </c>
      <c r="D37" s="134" t="b">
        <f>IF(Expenditure!K44&gt;0,Expenditure!F44)</f>
        <v>0</v>
      </c>
      <c r="E37" s="193" t="b">
        <f>IF(Expenditure!K44&gt;0,Expenditure!J44)</f>
        <v>0</v>
      </c>
      <c r="F37" s="194" t="s">
        <v>11</v>
      </c>
      <c r="G37" s="79" t="b">
        <f>IF(Expenditure!K44&gt;0,Expenditure!K44)</f>
        <v>0</v>
      </c>
    </row>
    <row r="38" spans="1:7" ht="15.6" x14ac:dyDescent="0.3">
      <c r="A38" s="193" t="b">
        <f>IF(Expenditure!K45&gt;0,Expenditure!G45)</f>
        <v>0</v>
      </c>
      <c r="B38" s="134" t="b">
        <f>IF(Expenditure!K45&gt;0,Expenditure!H45)</f>
        <v>0</v>
      </c>
      <c r="C38" s="193" t="b">
        <f>IF(Expenditure!K45&gt;0,Expenditure!I45)</f>
        <v>0</v>
      </c>
      <c r="D38" s="134" t="b">
        <f>IF(Expenditure!K45&gt;0,Expenditure!F45)</f>
        <v>0</v>
      </c>
      <c r="E38" s="193" t="b">
        <f>IF(Expenditure!K45&gt;0,Expenditure!J45)</f>
        <v>0</v>
      </c>
      <c r="F38" s="194" t="s">
        <v>11</v>
      </c>
      <c r="G38" s="79" t="b">
        <f>IF(Expenditure!K45&gt;0,Expenditure!K45)</f>
        <v>0</v>
      </c>
    </row>
    <row r="39" spans="1:7" ht="15.6" x14ac:dyDescent="0.3">
      <c r="A39" s="193">
        <f>IF(Expenditure!K46&gt;0,Expenditure!G46)</f>
        <v>45181</v>
      </c>
      <c r="B39" s="134">
        <f>IF(Expenditure!K46&gt;0,Expenditure!H46)</f>
        <v>559097889</v>
      </c>
      <c r="C39" s="193" t="str">
        <f>IF(Expenditure!K46&gt;0,Expenditure!I46)</f>
        <v>EON</v>
      </c>
      <c r="D39" s="134">
        <f>IF(Expenditure!K46&gt;0,Expenditure!F46)</f>
        <v>120030</v>
      </c>
      <c r="E39" s="193" t="str">
        <f>IF(Expenditure!K46&gt;0,Expenditure!J46)</f>
        <v>Street light Maintenance</v>
      </c>
      <c r="F39" s="194" t="s">
        <v>11</v>
      </c>
      <c r="G39" s="79">
        <f>IF(Expenditure!K46&gt;0,Expenditure!K46)</f>
        <v>12.4</v>
      </c>
    </row>
    <row r="40" spans="1:7" ht="15.6" x14ac:dyDescent="0.3">
      <c r="A40" s="193">
        <f>IF(Expenditure!K47&gt;0,Expenditure!G47)</f>
        <v>45175</v>
      </c>
      <c r="B40" s="134">
        <f>IF(Expenditure!K47&gt;0,Expenditure!H47)</f>
        <v>120431530</v>
      </c>
      <c r="C40" s="193" t="str">
        <f>IF(Expenditure!K47&gt;0,Expenditure!I47)</f>
        <v>Moore</v>
      </c>
      <c r="D40" s="134">
        <f>IF(Expenditure!K47&gt;0,Expenditure!F47)</f>
        <v>319810</v>
      </c>
      <c r="E40" s="193" t="str">
        <f>IF(Expenditure!K47&gt;0,Expenditure!J47)</f>
        <v>External Auditor</v>
      </c>
      <c r="F40" s="194" t="s">
        <v>11</v>
      </c>
      <c r="G40" s="79">
        <f>IF(Expenditure!K47&gt;0,Expenditure!K47)</f>
        <v>42</v>
      </c>
    </row>
    <row r="41" spans="1:7" ht="15.6" x14ac:dyDescent="0.3">
      <c r="A41" s="193" t="b">
        <f>IF(Expenditure!K48&gt;0,Expenditure!G48)</f>
        <v>0</v>
      </c>
      <c r="B41" s="134" t="b">
        <f>IF(Expenditure!K48&gt;0,Expenditure!H48)</f>
        <v>0</v>
      </c>
      <c r="C41" s="193" t="b">
        <f>IF(Expenditure!K48&gt;0,Expenditure!I48)</f>
        <v>0</v>
      </c>
      <c r="D41" s="134" t="b">
        <f>IF(Expenditure!K48&gt;0,Expenditure!F48)</f>
        <v>0</v>
      </c>
      <c r="E41" s="193" t="b">
        <f>IF(Expenditure!K48&gt;0,Expenditure!J48)</f>
        <v>0</v>
      </c>
      <c r="F41" s="194" t="s">
        <v>11</v>
      </c>
      <c r="G41" s="79" t="b">
        <f>IF(Expenditure!K48&gt;0,Expenditure!K48)</f>
        <v>0</v>
      </c>
    </row>
    <row r="42" spans="1:7" ht="15.6" x14ac:dyDescent="0.3">
      <c r="A42" s="193" t="b">
        <f>IF(Expenditure!K49&gt;0,Expenditure!G49)</f>
        <v>0</v>
      </c>
      <c r="B42" s="134" t="b">
        <f>IF(Expenditure!K49&gt;0,Expenditure!H49)</f>
        <v>0</v>
      </c>
      <c r="C42" s="193" t="b">
        <f>IF(Expenditure!K49&gt;0,Expenditure!I49)</f>
        <v>0</v>
      </c>
      <c r="D42" s="134" t="b">
        <f>IF(Expenditure!K49&gt;0,Expenditure!F49)</f>
        <v>0</v>
      </c>
      <c r="E42" s="193" t="b">
        <f>IF(Expenditure!K49&gt;0,Expenditure!J49)</f>
        <v>0</v>
      </c>
      <c r="F42" s="194" t="s">
        <v>11</v>
      </c>
      <c r="G42" s="79" t="b">
        <f>IF(Expenditure!K49&gt;0,Expenditure!K49)</f>
        <v>0</v>
      </c>
    </row>
    <row r="43" spans="1:7" ht="15.6" x14ac:dyDescent="0.3">
      <c r="A43" s="193" t="b">
        <f>IF(Expenditure!K50&gt;0,Expenditure!G50)</f>
        <v>0</v>
      </c>
      <c r="B43" s="134" t="b">
        <f>IF(Expenditure!K50&gt;0,Expenditure!H50)</f>
        <v>0</v>
      </c>
      <c r="C43" s="193" t="b">
        <f>IF(Expenditure!K50&gt;0,Expenditure!I50)</f>
        <v>0</v>
      </c>
      <c r="D43" s="134" t="b">
        <f>IF(Expenditure!K50&gt;0,Expenditure!F50)</f>
        <v>0</v>
      </c>
      <c r="E43" s="193" t="b">
        <f>IF(Expenditure!K50&gt;0,Expenditure!J50)</f>
        <v>0</v>
      </c>
      <c r="F43" s="194" t="s">
        <v>11</v>
      </c>
      <c r="G43" s="79" t="b">
        <f>IF(Expenditure!K50&gt;0,Expenditure!K50)</f>
        <v>0</v>
      </c>
    </row>
    <row r="44" spans="1:7" ht="15.6" x14ac:dyDescent="0.3">
      <c r="A44" s="193">
        <f>IF(Expenditure!K51&gt;0,Expenditure!G51)</f>
        <v>44568</v>
      </c>
      <c r="B44" s="134">
        <f>IF(Expenditure!K51&gt;0,Expenditure!H51)</f>
        <v>559097889</v>
      </c>
      <c r="C44" s="193" t="str">
        <f>IF(Expenditure!K51&gt;0,Expenditure!I51)</f>
        <v>NPOWER</v>
      </c>
      <c r="D44" s="134" t="str">
        <f>IF(Expenditure!K51&gt;0,Expenditure!F51)</f>
        <v>H1A938D73B</v>
      </c>
      <c r="E44" s="193" t="str">
        <f>IF(Expenditure!K51&gt;0,Expenditure!J51)</f>
        <v>Old Invoice from E-On</v>
      </c>
      <c r="F44" s="194" t="s">
        <v>11</v>
      </c>
      <c r="G44" s="79">
        <f>IF(Expenditure!K51&gt;0,Expenditure!K51)</f>
        <v>10.73</v>
      </c>
    </row>
    <row r="45" spans="1:7" ht="15.6" x14ac:dyDescent="0.3">
      <c r="A45" s="193" t="b">
        <f>IF(Expenditure!K52&gt;0,Expenditure!G52)</f>
        <v>0</v>
      </c>
      <c r="B45" s="134" t="b">
        <f>IF(Expenditure!K52&gt;0,Expenditure!H52)</f>
        <v>0</v>
      </c>
      <c r="C45" s="193" t="b">
        <f>IF(Expenditure!K52&gt;0,Expenditure!I52)</f>
        <v>0</v>
      </c>
      <c r="D45" s="134" t="b">
        <f>IF(Expenditure!K52&gt;0,Expenditure!F52)</f>
        <v>0</v>
      </c>
      <c r="E45" s="193" t="b">
        <f>IF(Expenditure!K52&gt;0,Expenditure!J52)</f>
        <v>0</v>
      </c>
      <c r="F45" s="194" t="s">
        <v>11</v>
      </c>
      <c r="G45" s="79" t="b">
        <f>IF(Expenditure!K52&gt;0,Expenditure!K52)</f>
        <v>0</v>
      </c>
    </row>
    <row r="46" spans="1:7" ht="15.6" x14ac:dyDescent="0.3">
      <c r="A46" s="193">
        <f>IF(Expenditure!K53&gt;0,Expenditure!G53)</f>
        <v>45203</v>
      </c>
      <c r="B46" s="134">
        <f>IF(Expenditure!K53&gt;0,Expenditure!H53)</f>
        <v>559097889</v>
      </c>
      <c r="C46" s="193" t="str">
        <f>IF(Expenditure!K53&gt;0,Expenditure!I53)</f>
        <v>NPOWER</v>
      </c>
      <c r="D46" s="134" t="str">
        <f>IF(Expenditure!K53&gt;0,Expenditure!F53)</f>
        <v>IN08558907</v>
      </c>
      <c r="E46" s="193" t="str">
        <f>IF(Expenditure!K53&gt;0,Expenditure!J53)</f>
        <v>3rd Quarter street light</v>
      </c>
      <c r="F46" s="194" t="s">
        <v>11</v>
      </c>
      <c r="G46" s="79">
        <f>IF(Expenditure!K53&gt;0,Expenditure!K53)</f>
        <v>13.38</v>
      </c>
    </row>
    <row r="47" spans="1:7" ht="15.6" x14ac:dyDescent="0.3">
      <c r="A47" s="193" t="b">
        <f>IF(Expenditure!K54&gt;0,Expenditure!G54)</f>
        <v>0</v>
      </c>
      <c r="B47" s="134" t="b">
        <f>IF(Expenditure!K54&gt;0,Expenditure!H54)</f>
        <v>0</v>
      </c>
      <c r="C47" s="193" t="b">
        <f>IF(Expenditure!K54&gt;0,Expenditure!I54)</f>
        <v>0</v>
      </c>
      <c r="D47" s="134" t="b">
        <f>IF(Expenditure!K54&gt;0,Expenditure!F54)</f>
        <v>0</v>
      </c>
      <c r="E47" s="193" t="b">
        <f>IF(Expenditure!K54&gt;0,Expenditure!J54)</f>
        <v>0</v>
      </c>
      <c r="F47" s="194" t="s">
        <v>11</v>
      </c>
      <c r="G47" s="79" t="b">
        <f>IF(Expenditure!K54&gt;0,Expenditure!K54)</f>
        <v>0</v>
      </c>
    </row>
    <row r="48" spans="1:7" ht="15.6" x14ac:dyDescent="0.3">
      <c r="A48" s="193" t="b">
        <f>IF(Expenditure!K55&gt;0,Expenditure!G55)</f>
        <v>0</v>
      </c>
      <c r="B48" s="134" t="b">
        <f>IF(Expenditure!K55&gt;0,Expenditure!H55)</f>
        <v>0</v>
      </c>
      <c r="C48" s="193" t="b">
        <f>IF(Expenditure!K55&gt;0,Expenditure!I55)</f>
        <v>0</v>
      </c>
      <c r="D48" s="134" t="b">
        <f>IF(Expenditure!K55&gt;0,Expenditure!F55)</f>
        <v>0</v>
      </c>
      <c r="E48" s="193" t="b">
        <f>IF(Expenditure!K55&gt;0,Expenditure!J55)</f>
        <v>0</v>
      </c>
      <c r="F48" s="194" t="s">
        <v>11</v>
      </c>
      <c r="G48" s="79" t="b">
        <f>IF(Expenditure!K55&gt;0,Expenditure!K55)</f>
        <v>0</v>
      </c>
    </row>
    <row r="49" spans="1:7" ht="15.6" x14ac:dyDescent="0.3">
      <c r="A49" s="193" t="b">
        <f>IF(Expenditure!K56&gt;0,Expenditure!G56)</f>
        <v>0</v>
      </c>
      <c r="B49" s="134" t="b">
        <f>IF(Expenditure!K56&gt;0,Expenditure!H56)</f>
        <v>0</v>
      </c>
      <c r="C49" s="193" t="b">
        <f>IF(Expenditure!K56&gt;0,Expenditure!I56)</f>
        <v>0</v>
      </c>
      <c r="D49" s="134" t="b">
        <f>IF(Expenditure!K56&gt;0,Expenditure!F56)</f>
        <v>0</v>
      </c>
      <c r="E49" s="193" t="b">
        <f>IF(Expenditure!K56&gt;0,Expenditure!J56)</f>
        <v>0</v>
      </c>
      <c r="F49" s="194" t="s">
        <v>11</v>
      </c>
      <c r="G49" s="79" t="b">
        <f>IF(Expenditure!K56&gt;0,Expenditure!K56)</f>
        <v>0</v>
      </c>
    </row>
    <row r="50" spans="1:7" ht="15.6" x14ac:dyDescent="0.3">
      <c r="A50" s="193" t="b">
        <f>IF(Expenditure!K57&gt;0,Expenditure!G57)</f>
        <v>0</v>
      </c>
      <c r="B50" s="134" t="b">
        <f>IF(Expenditure!K57&gt;0,Expenditure!H57)</f>
        <v>0</v>
      </c>
      <c r="C50" s="193" t="b">
        <f>IF(Expenditure!K57&gt;0,Expenditure!I57)</f>
        <v>0</v>
      </c>
      <c r="D50" s="134" t="b">
        <f>IF(Expenditure!K57&gt;0,Expenditure!F57)</f>
        <v>0</v>
      </c>
      <c r="E50" s="193" t="b">
        <f>IF(Expenditure!K57&gt;0,Expenditure!J57)</f>
        <v>0</v>
      </c>
      <c r="F50" s="194" t="s">
        <v>11</v>
      </c>
      <c r="G50" s="79" t="b">
        <f>IF(Expenditure!K57&gt;0,Expenditure!K57)</f>
        <v>0</v>
      </c>
    </row>
    <row r="51" spans="1:7" ht="15.6" x14ac:dyDescent="0.3">
      <c r="A51" s="193" t="b">
        <f>IF(Expenditure!K58&gt;0,Expenditure!G58)</f>
        <v>0</v>
      </c>
      <c r="B51" s="134" t="b">
        <f>IF(Expenditure!K58&gt;0,Expenditure!H58)</f>
        <v>0</v>
      </c>
      <c r="C51" s="193" t="b">
        <f>IF(Expenditure!K58&gt;0,Expenditure!I58)</f>
        <v>0</v>
      </c>
      <c r="D51" s="134" t="b">
        <f>IF(Expenditure!K58&gt;0,Expenditure!F58)</f>
        <v>0</v>
      </c>
      <c r="E51" s="193" t="b">
        <f>IF(Expenditure!K58&gt;0,Expenditure!J58)</f>
        <v>0</v>
      </c>
      <c r="F51" s="194" t="s">
        <v>11</v>
      </c>
      <c r="G51" s="79" t="b">
        <f>IF(Expenditure!K58&gt;0,Expenditure!K58)</f>
        <v>0</v>
      </c>
    </row>
    <row r="52" spans="1:7" ht="15.6" x14ac:dyDescent="0.3">
      <c r="A52" s="193" t="b">
        <f>IF(Expenditure!K59&gt;0,Expenditure!G59)</f>
        <v>0</v>
      </c>
      <c r="B52" s="134" t="b">
        <f>IF(Expenditure!K59&gt;0,Expenditure!H59)</f>
        <v>0</v>
      </c>
      <c r="C52" s="193" t="b">
        <f>IF(Expenditure!K59&gt;0,Expenditure!I59)</f>
        <v>0</v>
      </c>
      <c r="D52" s="134" t="b">
        <f>IF(Expenditure!K59&gt;0,Expenditure!F59)</f>
        <v>0</v>
      </c>
      <c r="E52" s="193" t="b">
        <f>IF(Expenditure!K59&gt;0,Expenditure!J59)</f>
        <v>0</v>
      </c>
      <c r="F52" s="194" t="s">
        <v>11</v>
      </c>
      <c r="G52" s="79" t="b">
        <f>IF(Expenditure!K59&gt;0,Expenditure!K59)</f>
        <v>0</v>
      </c>
    </row>
    <row r="53" spans="1:7" ht="15.6" x14ac:dyDescent="0.3">
      <c r="A53" s="193">
        <f>IF(Expenditure!K60&gt;0,Expenditure!G60)</f>
        <v>45250</v>
      </c>
      <c r="B53" s="134">
        <f>IF(Expenditure!K60&gt;0,Expenditure!H60)</f>
        <v>876328389</v>
      </c>
      <c r="C53" s="193" t="str">
        <f>IF(Expenditure!K60&gt;0,Expenditure!I60)</f>
        <v>ROSPA</v>
      </c>
      <c r="D53" s="134">
        <f>IF(Expenditure!K60&gt;0,Expenditure!F60)</f>
        <v>76093</v>
      </c>
      <c r="E53" s="193" t="str">
        <f>IF(Expenditure!K60&gt;0,Expenditure!J60)</f>
        <v>Playground Inspection course</v>
      </c>
      <c r="F53" s="194" t="s">
        <v>11</v>
      </c>
      <c r="G53" s="79">
        <f>IF(Expenditure!K60&gt;0,Expenditure!K60)</f>
        <v>64</v>
      </c>
    </row>
    <row r="54" spans="1:7" ht="15.6" x14ac:dyDescent="0.3">
      <c r="A54" s="193">
        <f>IF(Expenditure!K61&gt;0,Expenditure!G61)</f>
        <v>45252</v>
      </c>
      <c r="B54" s="134">
        <f>IF(Expenditure!K61&gt;0,Expenditure!H61)</f>
        <v>119106690</v>
      </c>
      <c r="C54" s="193" t="str">
        <f>IF(Expenditure!K61&gt;0,Expenditure!I61)</f>
        <v>Wickstead Leisure</v>
      </c>
      <c r="D54" s="134">
        <f>IF(Expenditure!K61&gt;0,Expenditure!F61)</f>
        <v>823755</v>
      </c>
      <c r="E54" s="193" t="str">
        <f>IF(Expenditure!K61&gt;0,Expenditure!J61)</f>
        <v>Playground annual inspection</v>
      </c>
      <c r="F54" s="194" t="s">
        <v>11</v>
      </c>
      <c r="G54" s="79">
        <f>IF(Expenditure!K61&gt;0,Expenditure!K61)</f>
        <v>37.4</v>
      </c>
    </row>
    <row r="55" spans="1:7" ht="15.6" x14ac:dyDescent="0.3">
      <c r="A55" s="193" t="b">
        <f>IF(Expenditure!K62&gt;0,Expenditure!G62)</f>
        <v>0</v>
      </c>
      <c r="B55" s="134" t="b">
        <f>IF(Expenditure!K62&gt;0,Expenditure!H62)</f>
        <v>0</v>
      </c>
      <c r="C55" s="193" t="b">
        <f>IF(Expenditure!K62&gt;0,Expenditure!I62)</f>
        <v>0</v>
      </c>
      <c r="D55" s="134" t="b">
        <f>IF(Expenditure!K62&gt;0,Expenditure!F62)</f>
        <v>0</v>
      </c>
      <c r="E55" s="193" t="b">
        <f>IF(Expenditure!K62&gt;0,Expenditure!J62)</f>
        <v>0</v>
      </c>
      <c r="F55" s="194" t="s">
        <v>11</v>
      </c>
      <c r="G55" s="79" t="b">
        <f>IF(Expenditure!K62&gt;0,Expenditure!K62)</f>
        <v>0</v>
      </c>
    </row>
    <row r="56" spans="1:7" ht="15.6" x14ac:dyDescent="0.3">
      <c r="A56" s="193" t="b">
        <f>IF(Expenditure!K63&gt;0,Expenditure!G63)</f>
        <v>0</v>
      </c>
      <c r="B56" s="134" t="b">
        <f>IF(Expenditure!K63&gt;0,Expenditure!H63)</f>
        <v>0</v>
      </c>
      <c r="C56" s="193" t="b">
        <f>IF(Expenditure!K63&gt;0,Expenditure!I63)</f>
        <v>0</v>
      </c>
      <c r="D56" s="134" t="b">
        <f>IF(Expenditure!K63&gt;0,Expenditure!F63)</f>
        <v>0</v>
      </c>
      <c r="E56" s="193" t="b">
        <f>IF(Expenditure!K63&gt;0,Expenditure!J63)</f>
        <v>0</v>
      </c>
      <c r="F56" s="194" t="s">
        <v>11</v>
      </c>
      <c r="G56" s="79" t="b">
        <f>IF(Expenditure!K63&gt;0,Expenditure!K63)</f>
        <v>0</v>
      </c>
    </row>
    <row r="57" spans="1:7" ht="15.6" x14ac:dyDescent="0.3">
      <c r="A57" s="193" t="b">
        <f>IF(Expenditure!K64&gt;0,Expenditure!G64)</f>
        <v>0</v>
      </c>
      <c r="B57" s="134" t="b">
        <f>IF(Expenditure!K64&gt;0,Expenditure!H64)</f>
        <v>0</v>
      </c>
      <c r="C57" s="193" t="b">
        <f>IF(Expenditure!K64&gt;0,Expenditure!I64)</f>
        <v>0</v>
      </c>
      <c r="D57" s="134" t="b">
        <f>IF(Expenditure!K64&gt;0,Expenditure!F64)</f>
        <v>0</v>
      </c>
      <c r="E57" s="193" t="b">
        <f>IF(Expenditure!K64&gt;0,Expenditure!J64)</f>
        <v>0</v>
      </c>
      <c r="F57" s="194" t="s">
        <v>11</v>
      </c>
      <c r="G57" s="79" t="b">
        <f>IF(Expenditure!K64&gt;0,Expenditure!K64)</f>
        <v>0</v>
      </c>
    </row>
    <row r="58" spans="1:7" ht="15.6" x14ac:dyDescent="0.3">
      <c r="A58" s="193">
        <f>IF(Expenditure!K65&gt;0,Expenditure!G65)</f>
        <v>45264</v>
      </c>
      <c r="B58" s="134">
        <f>IF(Expenditure!K65&gt;0,Expenditure!H65)</f>
        <v>559097889</v>
      </c>
      <c r="C58" s="193" t="str">
        <f>IF(Expenditure!K65&gt;0,Expenditure!I65)</f>
        <v>EON</v>
      </c>
      <c r="D58" s="134">
        <f>IF(Expenditure!K65&gt;0,Expenditure!F65)</f>
        <v>121410</v>
      </c>
      <c r="E58" s="193" t="str">
        <f>IF(Expenditure!K65&gt;0,Expenditure!J65)</f>
        <v>Street light Maintenance</v>
      </c>
      <c r="F58" s="194" t="s">
        <v>11</v>
      </c>
      <c r="G58" s="79">
        <f>IF(Expenditure!K65&gt;0,Expenditure!K65)</f>
        <v>12.4</v>
      </c>
    </row>
    <row r="59" spans="1:7" ht="15.6" x14ac:dyDescent="0.3">
      <c r="A59" s="193" t="b">
        <f>IF(Expenditure!K66&gt;0,Expenditure!G66)</f>
        <v>0</v>
      </c>
      <c r="B59" s="134" t="b">
        <f>IF(Expenditure!K66&gt;0,Expenditure!H66)</f>
        <v>0</v>
      </c>
      <c r="C59" s="193" t="b">
        <f>IF(Expenditure!K66&gt;0,Expenditure!I66)</f>
        <v>0</v>
      </c>
      <c r="D59" s="134" t="b">
        <f>IF(Expenditure!K66&gt;0,Expenditure!F66)</f>
        <v>0</v>
      </c>
      <c r="E59" s="193" t="b">
        <f>IF(Expenditure!K66&gt;0,Expenditure!J66)</f>
        <v>0</v>
      </c>
      <c r="F59" s="194" t="s">
        <v>11</v>
      </c>
      <c r="G59" s="79" t="b">
        <f>IF(Expenditure!K66&gt;0,Expenditure!K66)</f>
        <v>0</v>
      </c>
    </row>
    <row r="60" spans="1:7" ht="15.6" x14ac:dyDescent="0.3">
      <c r="A60" s="193" t="b">
        <f>IF(Expenditure!K67&gt;0,Expenditure!G67)</f>
        <v>0</v>
      </c>
      <c r="B60" s="134" t="b">
        <f>IF(Expenditure!K67&gt;0,Expenditure!H67)</f>
        <v>0</v>
      </c>
      <c r="C60" s="193" t="b">
        <f>IF(Expenditure!K67&gt;0,Expenditure!I67)</f>
        <v>0</v>
      </c>
      <c r="D60" s="134" t="b">
        <f>IF(Expenditure!K67&gt;0,Expenditure!F67)</f>
        <v>0</v>
      </c>
      <c r="E60" s="193" t="b">
        <f>IF(Expenditure!K67&gt;0,Expenditure!J67)</f>
        <v>0</v>
      </c>
      <c r="F60" s="194" t="s">
        <v>11</v>
      </c>
      <c r="G60" s="79" t="b">
        <f>IF(Expenditure!K67&gt;0,Expenditure!K67)</f>
        <v>0</v>
      </c>
    </row>
    <row r="61" spans="1:7" ht="15.6" x14ac:dyDescent="0.3">
      <c r="A61" s="193">
        <f>IF(Expenditure!K68&gt;0,Expenditure!G68)</f>
        <v>45327</v>
      </c>
      <c r="B61" s="134">
        <f>IF(Expenditure!K68&gt;0,Expenditure!H68)</f>
        <v>559097889</v>
      </c>
      <c r="C61" s="193" t="str">
        <f>IF(Expenditure!K68&gt;0,Expenditure!I68)</f>
        <v>EON</v>
      </c>
      <c r="D61" s="134" t="str">
        <f>IF(Expenditure!K68&gt;0,Expenditure!F68)</f>
        <v>122309</v>
      </c>
      <c r="E61" s="193" t="str">
        <f>IF(Expenditure!K68&gt;0,Expenditure!J68)</f>
        <v>Street light repair</v>
      </c>
      <c r="F61" s="194" t="s">
        <v>11</v>
      </c>
      <c r="G61" s="79">
        <f>IF(Expenditure!K68&gt;0,Expenditure!K68)</f>
        <v>74.959999999999994</v>
      </c>
    </row>
    <row r="62" spans="1:7" ht="15.6" x14ac:dyDescent="0.3">
      <c r="A62" s="193">
        <f>IF(Expenditure!K69&gt;0,Expenditure!G69)</f>
        <v>45292</v>
      </c>
      <c r="B62" s="134">
        <f>IF(Expenditure!K69&gt;0,Expenditure!H69)</f>
        <v>344293400</v>
      </c>
      <c r="C62" s="193" t="str">
        <f>IF(Expenditure!K69&gt;0,Expenditure!I69)</f>
        <v>WALC</v>
      </c>
      <c r="D62" s="134">
        <f>IF(Expenditure!K69&gt;0,Expenditure!F69)</f>
        <v>688</v>
      </c>
      <c r="E62" s="193" t="str">
        <f>IF(Expenditure!K69&gt;0,Expenditure!J69)</f>
        <v>Training Courses</v>
      </c>
      <c r="F62" s="194" t="s">
        <v>11</v>
      </c>
      <c r="G62" s="79">
        <f>IF(Expenditure!K69&gt;0,Expenditure!K69)</f>
        <v>18</v>
      </c>
    </row>
    <row r="63" spans="1:7" ht="15.6" x14ac:dyDescent="0.3">
      <c r="A63" s="193">
        <f>IF(Expenditure!K70&gt;0,Expenditure!G70)</f>
        <v>45295</v>
      </c>
      <c r="B63" s="134">
        <f>IF(Expenditure!K70&gt;0,Expenditure!H70)</f>
        <v>559097889</v>
      </c>
      <c r="C63" s="193" t="str">
        <f>IF(Expenditure!K70&gt;0,Expenditure!I70)</f>
        <v>NPOWER</v>
      </c>
      <c r="D63" s="134" t="str">
        <f>IF(Expenditure!K70&gt;0,Expenditure!F70)</f>
        <v>IN09346939</v>
      </c>
      <c r="E63" s="193" t="str">
        <f>IF(Expenditure!K70&gt;0,Expenditure!J70)</f>
        <v>Street light Energy cost 1st quarter</v>
      </c>
      <c r="F63" s="194" t="s">
        <v>11</v>
      </c>
      <c r="G63" s="79">
        <f>IF(Expenditure!K70&gt;0,Expenditure!K70)</f>
        <v>21.92</v>
      </c>
    </row>
    <row r="64" spans="1:7" ht="15.6" x14ac:dyDescent="0.3">
      <c r="A64" s="193" t="b">
        <f>IF(Expenditure!K71&gt;0,Expenditure!G71)</f>
        <v>0</v>
      </c>
      <c r="B64" s="134" t="b">
        <f>IF(Expenditure!K71&gt;0,Expenditure!H71)</f>
        <v>0</v>
      </c>
      <c r="C64" s="193" t="b">
        <f>IF(Expenditure!K71&gt;0,Expenditure!I71)</f>
        <v>0</v>
      </c>
      <c r="D64" s="134" t="b">
        <f>IF(Expenditure!K71&gt;0,Expenditure!F71)</f>
        <v>0</v>
      </c>
      <c r="E64" s="193" t="b">
        <f>IF(Expenditure!K71&gt;0,Expenditure!J71)</f>
        <v>0</v>
      </c>
      <c r="F64" s="194" t="s">
        <v>11</v>
      </c>
      <c r="G64" s="79" t="b">
        <f>IF(Expenditure!K71&gt;0,Expenditure!K71)</f>
        <v>0</v>
      </c>
    </row>
    <row r="65" spans="1:7" ht="15.6" x14ac:dyDescent="0.3">
      <c r="A65" s="193" t="b">
        <f>IF(Expenditure!K72&gt;0,Expenditure!G72)</f>
        <v>0</v>
      </c>
      <c r="B65" s="134" t="b">
        <f>IF(Expenditure!K72&gt;0,Expenditure!H72)</f>
        <v>0</v>
      </c>
      <c r="C65" s="193" t="b">
        <f>IF(Expenditure!K72&gt;0,Expenditure!I72)</f>
        <v>0</v>
      </c>
      <c r="D65" s="134" t="b">
        <f>IF(Expenditure!K72&gt;0,Expenditure!F72)</f>
        <v>0</v>
      </c>
      <c r="E65" s="193" t="b">
        <f>IF(Expenditure!K72&gt;0,Expenditure!J72)</f>
        <v>0</v>
      </c>
      <c r="F65" s="194" t="s">
        <v>11</v>
      </c>
      <c r="G65" s="79" t="b">
        <f>IF(Expenditure!K72&gt;0,Expenditure!K72)</f>
        <v>0</v>
      </c>
    </row>
    <row r="66" spans="1:7" ht="15.6" x14ac:dyDescent="0.3">
      <c r="A66" s="193" t="b">
        <f>IF(Expenditure!K73&gt;0,Expenditure!G73)</f>
        <v>0</v>
      </c>
      <c r="B66" s="134" t="b">
        <f>IF(Expenditure!K73&gt;0,Expenditure!H73)</f>
        <v>0</v>
      </c>
      <c r="C66" s="193" t="b">
        <f>IF(Expenditure!K73&gt;0,Expenditure!I73)</f>
        <v>0</v>
      </c>
      <c r="D66" s="134" t="b">
        <f>IF(Expenditure!K73&gt;0,Expenditure!F73)</f>
        <v>0</v>
      </c>
      <c r="E66" s="193" t="b">
        <f>IF(Expenditure!K73&gt;0,Expenditure!J73)</f>
        <v>0</v>
      </c>
      <c r="F66" s="194" t="s">
        <v>11</v>
      </c>
      <c r="G66" s="79" t="b">
        <f>IF(Expenditure!K73&gt;0,Expenditure!K73)</f>
        <v>0</v>
      </c>
    </row>
    <row r="67" spans="1:7" ht="15.6" x14ac:dyDescent="0.3">
      <c r="A67" s="193" t="b">
        <f>IF(Expenditure!K74&gt;0,Expenditure!G74)</f>
        <v>0</v>
      </c>
      <c r="B67" s="134" t="b">
        <f>IF(Expenditure!K74&gt;0,Expenditure!H74)</f>
        <v>0</v>
      </c>
      <c r="C67" s="193" t="b">
        <f>IF(Expenditure!K74&gt;0,Expenditure!I74)</f>
        <v>0</v>
      </c>
      <c r="D67" s="134" t="b">
        <f>IF(Expenditure!K74&gt;0,Expenditure!F74)</f>
        <v>0</v>
      </c>
      <c r="E67" s="193" t="b">
        <f>IF(Expenditure!K74&gt;0,Expenditure!J74)</f>
        <v>0</v>
      </c>
      <c r="F67" s="194" t="s">
        <v>11</v>
      </c>
      <c r="G67" s="79" t="b">
        <f>IF(Expenditure!K74&gt;0,Expenditure!K74)</f>
        <v>0</v>
      </c>
    </row>
    <row r="68" spans="1:7" ht="15.6" x14ac:dyDescent="0.3">
      <c r="A68" s="193" t="b">
        <f>IF(Expenditure!K75&gt;0,Expenditure!G75)</f>
        <v>0</v>
      </c>
      <c r="B68" s="134" t="b">
        <f>IF(Expenditure!K75&gt;0,Expenditure!H75)</f>
        <v>0</v>
      </c>
      <c r="C68" s="193" t="b">
        <f>IF(Expenditure!K75&gt;0,Expenditure!I75)</f>
        <v>0</v>
      </c>
      <c r="D68" s="134" t="b">
        <f>IF(Expenditure!K75&gt;0,Expenditure!F75)</f>
        <v>0</v>
      </c>
      <c r="E68" s="193" t="b">
        <f>IF(Expenditure!K75&gt;0,Expenditure!J75)</f>
        <v>0</v>
      </c>
      <c r="F68" s="194" t="s">
        <v>11</v>
      </c>
      <c r="G68" s="79" t="b">
        <f>IF(Expenditure!K75&gt;0,Expenditure!K75)</f>
        <v>0</v>
      </c>
    </row>
    <row r="69" spans="1:7" ht="15.6" x14ac:dyDescent="0.3">
      <c r="A69" s="193" t="b">
        <f>IF(Expenditure!K76&gt;0,Expenditure!G76)</f>
        <v>0</v>
      </c>
      <c r="B69" s="134" t="b">
        <f>IF(Expenditure!K76&gt;0,Expenditure!H76)</f>
        <v>0</v>
      </c>
      <c r="C69" s="193" t="b">
        <f>IF(Expenditure!K76&gt;0,Expenditure!I76)</f>
        <v>0</v>
      </c>
      <c r="D69" s="134" t="b">
        <f>IF(Expenditure!K76&gt;0,Expenditure!F76)</f>
        <v>0</v>
      </c>
      <c r="E69" s="193" t="b">
        <f>IF(Expenditure!K76&gt;0,Expenditure!J76)</f>
        <v>0</v>
      </c>
      <c r="F69" s="194" t="s">
        <v>11</v>
      </c>
      <c r="G69" s="79" t="b">
        <f>IF(Expenditure!K76&gt;0,Expenditure!K76)</f>
        <v>0</v>
      </c>
    </row>
    <row r="70" spans="1:7" ht="15.6" x14ac:dyDescent="0.3">
      <c r="A70" s="193" t="b">
        <f>IF(Expenditure!K77&gt;0,Expenditure!G77)</f>
        <v>0</v>
      </c>
      <c r="B70" s="134" t="b">
        <f>IF(Expenditure!K77&gt;0,Expenditure!H77)</f>
        <v>0</v>
      </c>
      <c r="C70" s="193" t="b">
        <f>IF(Expenditure!K77&gt;0,Expenditure!I77)</f>
        <v>0</v>
      </c>
      <c r="D70" s="134" t="b">
        <f>IF(Expenditure!K77&gt;0,Expenditure!F77)</f>
        <v>0</v>
      </c>
      <c r="E70" s="193" t="b">
        <f>IF(Expenditure!K77&gt;0,Expenditure!J77)</f>
        <v>0</v>
      </c>
      <c r="F70" s="194" t="s">
        <v>11</v>
      </c>
      <c r="G70" s="79" t="b">
        <f>IF(Expenditure!K77&gt;0,Expenditure!K77)</f>
        <v>0</v>
      </c>
    </row>
    <row r="71" spans="1:7" ht="15.6" x14ac:dyDescent="0.3">
      <c r="A71" s="193" t="b">
        <f>IF(Expenditure!K78&gt;0,Expenditure!G78)</f>
        <v>0</v>
      </c>
      <c r="B71" s="134" t="b">
        <f>IF(Expenditure!K78&gt;0,Expenditure!H78)</f>
        <v>0</v>
      </c>
      <c r="C71" s="193" t="b">
        <f>IF(Expenditure!K78&gt;0,Expenditure!I78)</f>
        <v>0</v>
      </c>
      <c r="D71" s="134" t="b">
        <f>IF(Expenditure!K78&gt;0,Expenditure!F78)</f>
        <v>0</v>
      </c>
      <c r="E71" s="193" t="b">
        <f>IF(Expenditure!K78&gt;0,Expenditure!J78)</f>
        <v>0</v>
      </c>
      <c r="F71" s="194" t="s">
        <v>11</v>
      </c>
      <c r="G71" s="79" t="b">
        <f>IF(Expenditure!K78&gt;0,Expenditure!K78)</f>
        <v>0</v>
      </c>
    </row>
    <row r="77" spans="1:7" ht="13.8" thickBot="1" x14ac:dyDescent="0.3"/>
    <row r="78" spans="1:7" ht="15.6" x14ac:dyDescent="0.3">
      <c r="A78" s="190" t="s">
        <v>196</v>
      </c>
      <c r="B78" s="191" t="s">
        <v>197</v>
      </c>
      <c r="C78" s="191" t="s">
        <v>198</v>
      </c>
      <c r="D78" s="191" t="s">
        <v>199</v>
      </c>
      <c r="E78" s="191" t="s">
        <v>200</v>
      </c>
      <c r="F78" s="191" t="s">
        <v>201</v>
      </c>
      <c r="G78" s="192" t="s">
        <v>202</v>
      </c>
    </row>
    <row r="79" spans="1:7" x14ac:dyDescent="0.25">
      <c r="A79">
        <v>44568</v>
      </c>
      <c r="B79">
        <v>559097889</v>
      </c>
      <c r="C79" t="s">
        <v>102</v>
      </c>
      <c r="D79" t="s">
        <v>165</v>
      </c>
      <c r="E79" t="s">
        <v>164</v>
      </c>
      <c r="F79" t="s">
        <v>11</v>
      </c>
      <c r="G79">
        <v>10.73</v>
      </c>
    </row>
    <row r="80" spans="1:7" x14ac:dyDescent="0.25">
      <c r="A80">
        <v>45006</v>
      </c>
      <c r="B80">
        <v>559097889</v>
      </c>
      <c r="C80" t="s">
        <v>92</v>
      </c>
      <c r="D80">
        <v>117522</v>
      </c>
      <c r="E80" t="s">
        <v>93</v>
      </c>
      <c r="F80" t="s">
        <v>11</v>
      </c>
      <c r="G80">
        <v>5.39</v>
      </c>
    </row>
    <row r="81" spans="1:7" x14ac:dyDescent="0.25">
      <c r="A81">
        <v>45021</v>
      </c>
      <c r="B81">
        <v>559097889</v>
      </c>
      <c r="C81" t="s">
        <v>102</v>
      </c>
      <c r="D81" t="s">
        <v>204</v>
      </c>
      <c r="E81" t="s">
        <v>103</v>
      </c>
      <c r="F81" t="s">
        <v>11</v>
      </c>
      <c r="G81">
        <v>9.7100000000000009</v>
      </c>
    </row>
    <row r="82" spans="1:7" x14ac:dyDescent="0.25">
      <c r="A82">
        <v>45027</v>
      </c>
      <c r="B82">
        <v>344293400</v>
      </c>
      <c r="C82" t="s">
        <v>115</v>
      </c>
      <c r="D82">
        <v>315</v>
      </c>
      <c r="E82" t="s">
        <v>116</v>
      </c>
      <c r="F82" t="s">
        <v>11</v>
      </c>
      <c r="G82">
        <v>29</v>
      </c>
    </row>
    <row r="83" spans="1:7" x14ac:dyDescent="0.25">
      <c r="A83">
        <v>45082</v>
      </c>
      <c r="B83">
        <v>559097889</v>
      </c>
      <c r="C83" t="s">
        <v>92</v>
      </c>
      <c r="D83">
        <v>118654</v>
      </c>
      <c r="E83" t="s">
        <v>140</v>
      </c>
      <c r="F83" t="s">
        <v>11</v>
      </c>
      <c r="G83">
        <v>12.4</v>
      </c>
    </row>
    <row r="84" spans="1:7" x14ac:dyDescent="0.25">
      <c r="A84">
        <v>45097</v>
      </c>
      <c r="B84" t="s">
        <v>203</v>
      </c>
      <c r="C84" t="s">
        <v>141</v>
      </c>
      <c r="D84">
        <v>1061592235</v>
      </c>
      <c r="E84" t="s">
        <v>142</v>
      </c>
      <c r="F84" t="s">
        <v>11</v>
      </c>
      <c r="G84">
        <v>24</v>
      </c>
    </row>
    <row r="85" spans="1:7" x14ac:dyDescent="0.25">
      <c r="A85">
        <v>45112</v>
      </c>
      <c r="B85">
        <v>559097889</v>
      </c>
      <c r="C85" t="s">
        <v>102</v>
      </c>
      <c r="D85" t="s">
        <v>212</v>
      </c>
      <c r="E85" t="s">
        <v>146</v>
      </c>
      <c r="F85" t="s">
        <v>11</v>
      </c>
      <c r="G85">
        <v>12.52</v>
      </c>
    </row>
    <row r="86" spans="1:7" x14ac:dyDescent="0.25">
      <c r="A86">
        <v>45175</v>
      </c>
      <c r="B86">
        <v>120431530</v>
      </c>
      <c r="C86" t="s">
        <v>161</v>
      </c>
      <c r="D86">
        <v>319810</v>
      </c>
      <c r="E86" t="s">
        <v>163</v>
      </c>
      <c r="F86" t="s">
        <v>11</v>
      </c>
      <c r="G86">
        <v>42</v>
      </c>
    </row>
    <row r="87" spans="1:7" x14ac:dyDescent="0.25">
      <c r="A87">
        <v>45181</v>
      </c>
      <c r="B87">
        <v>559097889</v>
      </c>
      <c r="C87" t="s">
        <v>92</v>
      </c>
      <c r="D87">
        <v>120030</v>
      </c>
      <c r="E87" t="s">
        <v>140</v>
      </c>
      <c r="F87" t="s">
        <v>11</v>
      </c>
      <c r="G87">
        <v>12.4</v>
      </c>
    </row>
    <row r="88" spans="1:7" x14ac:dyDescent="0.25">
      <c r="A88">
        <v>45203</v>
      </c>
      <c r="B88">
        <v>559097889</v>
      </c>
      <c r="C88" t="s">
        <v>102</v>
      </c>
      <c r="D88" t="s">
        <v>168</v>
      </c>
      <c r="E88" t="s">
        <v>167</v>
      </c>
      <c r="F88" t="s">
        <v>11</v>
      </c>
      <c r="G88">
        <v>13.38</v>
      </c>
    </row>
    <row r="89" spans="1:7" x14ac:dyDescent="0.25">
      <c r="A89">
        <v>45250</v>
      </c>
      <c r="B89">
        <v>876328389</v>
      </c>
      <c r="C89" t="s">
        <v>172</v>
      </c>
      <c r="D89">
        <v>76093</v>
      </c>
      <c r="E89" t="s">
        <v>174</v>
      </c>
      <c r="F89" t="s">
        <v>11</v>
      </c>
      <c r="G89">
        <v>64</v>
      </c>
    </row>
    <row r="90" spans="1:7" x14ac:dyDescent="0.25">
      <c r="A90">
        <v>45252</v>
      </c>
      <c r="B90">
        <v>119106690</v>
      </c>
      <c r="C90" t="s">
        <v>173</v>
      </c>
      <c r="D90">
        <v>823755</v>
      </c>
      <c r="E90" t="s">
        <v>175</v>
      </c>
      <c r="F90" t="s">
        <v>11</v>
      </c>
      <c r="G90">
        <v>37.4</v>
      </c>
    </row>
    <row r="91" spans="1:7" x14ac:dyDescent="0.25">
      <c r="A91">
        <v>45264</v>
      </c>
      <c r="B91">
        <v>559097889</v>
      </c>
      <c r="C91" t="s">
        <v>92</v>
      </c>
      <c r="D91">
        <v>121410</v>
      </c>
      <c r="E91" t="s">
        <v>140</v>
      </c>
      <c r="F91" t="s">
        <v>11</v>
      </c>
      <c r="G91">
        <v>12.4</v>
      </c>
    </row>
    <row r="92" spans="1:7" x14ac:dyDescent="0.25">
      <c r="A92">
        <v>45292</v>
      </c>
      <c r="B92">
        <v>344293400</v>
      </c>
      <c r="C92" t="s">
        <v>115</v>
      </c>
      <c r="D92">
        <v>688</v>
      </c>
      <c r="E92" t="s">
        <v>193</v>
      </c>
      <c r="F92" t="s">
        <v>11</v>
      </c>
      <c r="G92">
        <v>18</v>
      </c>
    </row>
    <row r="93" spans="1:7" x14ac:dyDescent="0.25">
      <c r="A93">
        <v>45295</v>
      </c>
      <c r="B93">
        <v>559097889</v>
      </c>
      <c r="C93" t="s">
        <v>102</v>
      </c>
      <c r="D93" t="s">
        <v>194</v>
      </c>
      <c r="E93" t="s">
        <v>195</v>
      </c>
      <c r="F93" t="s">
        <v>11</v>
      </c>
      <c r="G93">
        <v>21.92</v>
      </c>
    </row>
    <row r="94" spans="1:7" x14ac:dyDescent="0.25">
      <c r="A94">
        <v>45327</v>
      </c>
      <c r="B94">
        <v>559097889</v>
      </c>
      <c r="C94" t="s">
        <v>92</v>
      </c>
      <c r="D94" t="s">
        <v>191</v>
      </c>
      <c r="E94" t="s">
        <v>192</v>
      </c>
      <c r="F94" t="s">
        <v>11</v>
      </c>
      <c r="G94">
        <v>74.959999999999994</v>
      </c>
    </row>
    <row r="95" spans="1:7" x14ac:dyDescent="0.25">
      <c r="G95">
        <f>SUM(G79:G94)</f>
        <v>400.21</v>
      </c>
    </row>
  </sheetData>
  <sortState xmlns:xlrd2="http://schemas.microsoft.com/office/spreadsheetml/2017/richdata2" ref="A79:G94">
    <sortCondition ref="A78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Income</vt:lpstr>
      <vt:lpstr>Expenditure</vt:lpstr>
      <vt:lpstr>Bank Rec Current Acc</vt:lpstr>
      <vt:lpstr>Bank Rec Savings Acc</vt:lpstr>
      <vt:lpstr>Management Accounts to date</vt:lpstr>
      <vt:lpstr>Fishponds Playground Fund</vt:lpstr>
      <vt:lpstr>Savings Account 2</vt:lpstr>
      <vt:lpstr>VAT</vt:lpstr>
      <vt:lpstr>'Bank Rec Current Acc'!Print_Area</vt:lpstr>
      <vt:lpstr>'Bank Rec Savings Acc'!Print_Area</vt:lpstr>
      <vt:lpstr>Expenditure!Print_Area</vt:lpstr>
      <vt:lpstr>'Fishponds Playground Fund'!Print_Area</vt:lpstr>
      <vt:lpstr>Income!Print_Area</vt:lpstr>
      <vt:lpstr>'Management Accounts to date'!Print_Area</vt:lpstr>
      <vt:lpstr>'Savings Account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Clegg</dc:creator>
  <cp:lastModifiedBy>Peter Clegg</cp:lastModifiedBy>
  <cp:lastPrinted>2024-04-03T15:52:38Z</cp:lastPrinted>
  <dcterms:created xsi:type="dcterms:W3CDTF">2004-07-25T09:49:25Z</dcterms:created>
  <dcterms:modified xsi:type="dcterms:W3CDTF">2024-04-03T15:54:13Z</dcterms:modified>
</cp:coreProperties>
</file>