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1.xml" ContentType="application/vnd.ms-excel.person+xml"/>
  <Override PartName="/xl/persons/person6.xml" ContentType="application/vnd.ms-excel.person+xml"/>
  <Override PartName="/xl/persons/person9.xml" ContentType="application/vnd.ms-excel.person+xml"/>
  <Override PartName="/xl/persons/person0.xml" ContentType="application/vnd.ms-excel.person+xml"/>
  <Override PartName="/xl/persons/person5.xml" ContentType="application/vnd.ms-excel.person+xml"/>
  <Override PartName="/xl/persons/person4.xml" ContentType="application/vnd.ms-excel.person+xml"/>
  <Override PartName="/xl/persons/person7.xml" ContentType="application/vnd.ms-excel.person+xml"/>
  <Override PartName="/xl/persons/person2.xml" ContentType="application/vnd.ms-excel.person+xml"/>
  <Override PartName="/xl/persons/person.xml" ContentType="application/vnd.ms-excel.person+xml"/>
  <Override PartName="/xl/persons/person8.xml" ContentType="application/vnd.ms-excel.person+xml"/>
  <Override PartName="/xl/persons/person3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4d26cb8d0b81ff70/Documents/Parish Council/2022 2023 MK Year/Bank Reconcile/"/>
    </mc:Choice>
  </mc:AlternateContent>
  <xr:revisionPtr revIDLastSave="12" documentId="8_{7A0841F2-BAED-43DE-B9A2-CEABD6A50DFA}" xr6:coauthVersionLast="47" xr6:coauthVersionMax="47" xr10:uidLastSave="{FB9A27DD-08F6-4D44-A263-4BE19C46B164}"/>
  <bookViews>
    <workbookView xWindow="-108" yWindow="-108" windowWidth="23256" windowHeight="12456" activeTab="1" xr2:uid="{00000000-000D-0000-FFFF-FFFF00000000}"/>
  </bookViews>
  <sheets>
    <sheet name="Income" sheetId="1" r:id="rId1"/>
    <sheet name="Expenditure" sheetId="2" r:id="rId2"/>
    <sheet name="Bank Rec Current Acc" sheetId="3" r:id="rId3"/>
    <sheet name="Bank Rec Savings Acc" sheetId="7" r:id="rId4"/>
    <sheet name="Management Accounts to date" sheetId="5" r:id="rId5"/>
    <sheet name="Fishponds Playground Fund" sheetId="6" r:id="rId6"/>
  </sheets>
  <definedNames>
    <definedName name="_xlnm._FilterDatabase" localSheetId="1" hidden="1">Expenditure!$C$6:$R$79</definedName>
    <definedName name="_xlnm.Print_Area" localSheetId="2">'Bank Rec Current Acc'!$A$1:$F$43</definedName>
    <definedName name="_xlnm.Print_Area" localSheetId="1">Expenditure!$A$1:$S$85</definedName>
    <definedName name="_xlnm.Print_Area" localSheetId="5">'Fishponds Playground Fund'!$A$1:$I$56</definedName>
    <definedName name="_xlnm.Print_Area" localSheetId="0">Income!$A$1:$V$20</definedName>
    <definedName name="_xlnm.Print_Area" localSheetId="4">'Management Accounts to date'!$A$1:$H$55</definedName>
  </definedNames>
  <calcPr calcId="191029"/>
</workbook>
</file>

<file path=xl/calcChain.xml><?xml version="1.0" encoding="utf-8"?>
<calcChain xmlns="http://schemas.openxmlformats.org/spreadsheetml/2006/main">
  <c r="G10" i="5" l="1"/>
  <c r="I50" i="6"/>
  <c r="V18" i="1"/>
  <c r="I20" i="1"/>
  <c r="I49" i="6" l="1"/>
  <c r="V16" i="1"/>
  <c r="S76" i="2"/>
  <c r="S75" i="2"/>
  <c r="S74" i="2"/>
  <c r="S73" i="2"/>
  <c r="S72" i="2"/>
  <c r="S71" i="2"/>
  <c r="S70" i="2"/>
  <c r="S69" i="2"/>
  <c r="V17" i="1"/>
  <c r="S68" i="2"/>
  <c r="S67" i="2"/>
  <c r="S66" i="2"/>
  <c r="S77" i="2"/>
  <c r="S65" i="2"/>
  <c r="S64" i="2"/>
  <c r="S63" i="2"/>
  <c r="S60" i="2"/>
  <c r="S59" i="2"/>
  <c r="S58" i="2"/>
  <c r="S62" i="2" l="1"/>
  <c r="S61" i="2"/>
  <c r="S57" i="2"/>
  <c r="S56" i="2"/>
  <c r="V14" i="1"/>
  <c r="I48" i="6"/>
  <c r="R79" i="2"/>
  <c r="P79" i="2"/>
  <c r="O79" i="2"/>
  <c r="N79" i="2"/>
  <c r="M79" i="2"/>
  <c r="L79" i="2"/>
  <c r="K79" i="2"/>
  <c r="J79" i="2"/>
  <c r="I79" i="2"/>
  <c r="S55" i="2"/>
  <c r="S54" i="2"/>
  <c r="S53" i="2"/>
  <c r="S52" i="2"/>
  <c r="S51" i="2"/>
  <c r="S50" i="2"/>
  <c r="S49" i="2"/>
  <c r="S48" i="2"/>
  <c r="S47" i="2"/>
  <c r="S46" i="2"/>
  <c r="S45" i="2"/>
  <c r="S44" i="2"/>
  <c r="S78" i="2"/>
  <c r="Q79" i="2"/>
  <c r="S43" i="2"/>
  <c r="S42" i="2"/>
  <c r="S41" i="2"/>
  <c r="S40" i="2"/>
  <c r="S39" i="2"/>
  <c r="S38" i="2"/>
  <c r="S37" i="2"/>
  <c r="S36" i="2"/>
  <c r="I46" i="6"/>
  <c r="S35" i="2"/>
  <c r="S34" i="2"/>
  <c r="S33" i="2"/>
  <c r="S32" i="2"/>
  <c r="S31" i="2"/>
  <c r="S30" i="2"/>
  <c r="S29" i="2"/>
  <c r="S28" i="2"/>
  <c r="S27" i="2"/>
  <c r="S26" i="2"/>
  <c r="S25" i="2"/>
  <c r="V11" i="1"/>
  <c r="S79" i="2" l="1"/>
  <c r="S24" i="2"/>
  <c r="S23" i="2" l="1"/>
  <c r="S22" i="2" l="1"/>
  <c r="S21" i="2"/>
  <c r="S20" i="2"/>
  <c r="S19" i="2" l="1"/>
  <c r="S18" i="2" l="1"/>
  <c r="S9" i="2" l="1"/>
  <c r="S17" i="2"/>
  <c r="S16" i="2"/>
  <c r="S15" i="2"/>
  <c r="S14" i="2"/>
  <c r="S13" i="2"/>
  <c r="S12" i="2"/>
  <c r="S20" i="1" l="1"/>
  <c r="E22" i="7"/>
  <c r="E1" i="7"/>
  <c r="A1" i="7"/>
  <c r="E6" i="7"/>
  <c r="G34" i="5"/>
  <c r="S11" i="2"/>
  <c r="S10" i="2"/>
  <c r="I45" i="6"/>
  <c r="I44" i="6"/>
  <c r="T44" i="6" s="1"/>
  <c r="I43" i="6"/>
  <c r="T43" i="6" s="1"/>
  <c r="I19" i="6"/>
  <c r="T19" i="6" s="1"/>
  <c r="I16" i="6"/>
  <c r="I15" i="6"/>
  <c r="I42" i="6"/>
  <c r="T42" i="6" s="1"/>
  <c r="I22" i="6"/>
  <c r="T22" i="6" s="1"/>
  <c r="I21" i="6"/>
  <c r="T21" i="6" s="1"/>
  <c r="I20" i="6"/>
  <c r="T20" i="6" s="1"/>
  <c r="I18" i="6"/>
  <c r="T18" i="6" s="1"/>
  <c r="E11" i="3" l="1"/>
  <c r="E7" i="7"/>
  <c r="I17" i="6"/>
  <c r="I14" i="6"/>
  <c r="I13" i="6"/>
  <c r="I12" i="6"/>
  <c r="I11" i="6"/>
  <c r="I10" i="6"/>
  <c r="I9" i="6" l="1"/>
  <c r="I8" i="6"/>
  <c r="H52" i="6" l="1"/>
  <c r="G52" i="6"/>
  <c r="F52" i="6"/>
  <c r="E52" i="6"/>
  <c r="I51" i="6"/>
  <c r="I47" i="6"/>
  <c r="I41" i="6"/>
  <c r="I40" i="6"/>
  <c r="I39" i="6"/>
  <c r="I38" i="6"/>
  <c r="I37" i="6"/>
  <c r="I36" i="6"/>
  <c r="I35" i="6"/>
  <c r="I34" i="6"/>
  <c r="I33" i="6"/>
  <c r="I32" i="6"/>
  <c r="I31" i="6"/>
  <c r="I30" i="6"/>
  <c r="I29" i="6"/>
  <c r="I28" i="6"/>
  <c r="I27" i="6"/>
  <c r="I26" i="6"/>
  <c r="I25" i="6"/>
  <c r="I24" i="6"/>
  <c r="I23" i="6"/>
  <c r="I52" i="6" l="1"/>
  <c r="L20" i="1"/>
  <c r="G20" i="5" s="1"/>
  <c r="M20" i="1"/>
  <c r="G21" i="5" s="1"/>
  <c r="K20" i="1"/>
  <c r="R20" i="1"/>
  <c r="G15" i="5" s="1"/>
  <c r="O20" i="1"/>
  <c r="G11" i="5" s="1"/>
  <c r="P20" i="1"/>
  <c r="G14" i="5" s="1"/>
  <c r="G18" i="5" l="1"/>
  <c r="C4" i="6"/>
  <c r="D54" i="6"/>
  <c r="D56" i="6" s="1"/>
  <c r="N20" i="1"/>
  <c r="G16" i="5" s="1"/>
  <c r="G1" i="5"/>
  <c r="E1" i="5"/>
  <c r="A1" i="5"/>
  <c r="F20" i="1"/>
  <c r="G9" i="5" s="1"/>
  <c r="E31" i="3"/>
  <c r="G26" i="5" l="1"/>
  <c r="E33" i="3"/>
  <c r="G28" i="5"/>
  <c r="G33" i="5"/>
  <c r="G25" i="5"/>
  <c r="G30" i="5"/>
  <c r="G29" i="5"/>
  <c r="G27" i="5"/>
  <c r="G20" i="1"/>
  <c r="H20" i="1"/>
  <c r="G7" i="5" s="1"/>
  <c r="G12" i="5" s="1"/>
  <c r="J20" i="1"/>
  <c r="Q20" i="1"/>
  <c r="G17" i="5" s="1"/>
  <c r="T20" i="1"/>
  <c r="U20" i="1"/>
  <c r="E20" i="1"/>
  <c r="V8" i="1"/>
  <c r="V9" i="1"/>
  <c r="V10" i="1"/>
  <c r="V12" i="1"/>
  <c r="V13" i="1"/>
  <c r="V15" i="1"/>
  <c r="V19" i="1"/>
  <c r="V20" i="1" l="1"/>
  <c r="E8" i="3" s="1"/>
  <c r="E8" i="7"/>
  <c r="E10" i="7" s="1"/>
  <c r="E9" i="3"/>
  <c r="E35" i="3"/>
  <c r="G19" i="5"/>
  <c r="G22" i="5" s="1"/>
  <c r="G42" i="5" s="1"/>
  <c r="E1" i="3"/>
  <c r="A1" i="3"/>
  <c r="F1" i="2"/>
  <c r="A1" i="2"/>
  <c r="G50" i="5" l="1"/>
  <c r="E24" i="7"/>
  <c r="C4" i="1"/>
  <c r="S8" i="2"/>
  <c r="S7" i="2"/>
  <c r="S6" i="2"/>
  <c r="G31" i="5"/>
  <c r="G32" i="5" s="1"/>
  <c r="G35" i="5" s="1"/>
  <c r="G44" i="5" s="1"/>
  <c r="G46" i="5" s="1"/>
  <c r="I82" i="2"/>
  <c r="I83" i="2"/>
  <c r="I85" i="2" l="1"/>
  <c r="J3" i="2" s="1"/>
  <c r="E10" i="3"/>
  <c r="E13" i="3" s="1"/>
  <c r="G49" i="5" s="1"/>
  <c r="G51" i="5" s="1"/>
  <c r="G53" i="5" s="1"/>
  <c r="E37" i="3" l="1"/>
</calcChain>
</file>

<file path=xl/sharedStrings.xml><?xml version="1.0" encoding="utf-8"?>
<sst xmlns="http://schemas.openxmlformats.org/spreadsheetml/2006/main" count="526" uniqueCount="269">
  <si>
    <t>Income and Bankings</t>
  </si>
  <si>
    <t>Banked</t>
  </si>
  <si>
    <t>Total</t>
  </si>
  <si>
    <t>Add Bankings</t>
  </si>
  <si>
    <t>Less Cheques</t>
  </si>
  <si>
    <t>Current Bank Balance</t>
  </si>
  <si>
    <t>Year Ended:</t>
  </si>
  <si>
    <t>Bank Balance at Start</t>
  </si>
  <si>
    <t>Total Analysis</t>
  </si>
  <si>
    <t>Variance</t>
  </si>
  <si>
    <t>Control Totals</t>
  </si>
  <si>
    <t>Date</t>
  </si>
  <si>
    <t>X-Cast</t>
  </si>
  <si>
    <t>Monks Kirby Parish Council</t>
  </si>
  <si>
    <t>Expenditure</t>
  </si>
  <si>
    <t>Min Page</t>
  </si>
  <si>
    <t>Received from</t>
  </si>
  <si>
    <t>Recipient Details</t>
  </si>
  <si>
    <t xml:space="preserve">Amenity </t>
  </si>
  <si>
    <t>Gen Admin</t>
  </si>
  <si>
    <t>Grants</t>
  </si>
  <si>
    <t>Comm Park</t>
  </si>
  <si>
    <t>VAT</t>
  </si>
  <si>
    <t>RBC</t>
  </si>
  <si>
    <t>Precept</t>
  </si>
  <si>
    <t>K Moore</t>
  </si>
  <si>
    <t>Fundraising</t>
  </si>
  <si>
    <t>Warwickshire Police</t>
  </si>
  <si>
    <t>Grant - Fishponds Community Fund</t>
  </si>
  <si>
    <t>VAT Refund</t>
  </si>
  <si>
    <t>Mr. Yerbury</t>
  </si>
  <si>
    <t>Donation to fishponds community park</t>
  </si>
  <si>
    <t>Fundraising for Fishponds - Cake Stall</t>
  </si>
  <si>
    <t>Date of approval
to raise payment
(mtg)</t>
  </si>
  <si>
    <t>Date payment raised (Clerk)</t>
  </si>
  <si>
    <t>Date payment approved by cllrs (2nd authorisation)</t>
  </si>
  <si>
    <t>Page</t>
  </si>
  <si>
    <t>Chq</t>
  </si>
  <si>
    <t>Inv. No.</t>
  </si>
  <si>
    <t>Payee</t>
  </si>
  <si>
    <t>Details of Payment</t>
  </si>
  <si>
    <t>Staff</t>
  </si>
  <si>
    <t>Com Park</t>
  </si>
  <si>
    <t>Lighting</t>
  </si>
  <si>
    <t>Donations</t>
  </si>
  <si>
    <t>Neighbour-hood Plan</t>
  </si>
  <si>
    <t>Total Payments</t>
  </si>
  <si>
    <t>Add receipts not yet banked</t>
  </si>
  <si>
    <t>Refund</t>
  </si>
  <si>
    <t>on Income</t>
  </si>
  <si>
    <t>Management Receipts and Payments Account for the year to date</t>
  </si>
  <si>
    <t>Receipts</t>
  </si>
  <si>
    <t>£</t>
  </si>
  <si>
    <t>National Savings Interest</t>
  </si>
  <si>
    <t>RBC Amenity Mowing Grant</t>
  </si>
  <si>
    <t>Neighbourhood Plan Grant</t>
  </si>
  <si>
    <t>RBC Development Fund Grant</t>
  </si>
  <si>
    <t>Warwickshire Police Community Grant</t>
  </si>
  <si>
    <t>Payments</t>
  </si>
  <si>
    <t>Administration Costs</t>
  </si>
  <si>
    <t>Street Lighting</t>
  </si>
  <si>
    <t>Fishponds Community Park</t>
  </si>
  <si>
    <t>Neighbourhood Plan</t>
  </si>
  <si>
    <t>Staff Costs</t>
  </si>
  <si>
    <t>Receipts and Payments Summary</t>
  </si>
  <si>
    <t>Less total payments as above</t>
  </si>
  <si>
    <t>Add total receipts as above</t>
  </si>
  <si>
    <t>Balance carried forward to date</t>
  </si>
  <si>
    <t>Check total - result should always be zero</t>
  </si>
  <si>
    <t>Repayment</t>
  </si>
  <si>
    <t>Str. Lights</t>
  </si>
  <si>
    <t>Interest</t>
  </si>
  <si>
    <t>Amenity</t>
  </si>
  <si>
    <t>Mowing</t>
  </si>
  <si>
    <t>Fishponds</t>
  </si>
  <si>
    <t>Neigh Plan</t>
  </si>
  <si>
    <t>Fishponds Grant</t>
  </si>
  <si>
    <t>RBC Dev</t>
  </si>
  <si>
    <t>Fund Grant</t>
  </si>
  <si>
    <t>Police Comm</t>
  </si>
  <si>
    <t>Grant</t>
  </si>
  <si>
    <t>Neighbourhood Plan Grant Repaid</t>
  </si>
  <si>
    <t>Neigh
Grant
Repaid</t>
  </si>
  <si>
    <t>Street Lights Repayment</t>
  </si>
  <si>
    <t xml:space="preserve">Fundraising for Fishponds   </t>
  </si>
  <si>
    <t xml:space="preserve"> </t>
  </si>
  <si>
    <t>Less payments not yet cleared</t>
  </si>
  <si>
    <t>Y</t>
  </si>
  <si>
    <t>Rugby Borough Council</t>
  </si>
  <si>
    <t>Fundraising for Fishponds</t>
  </si>
  <si>
    <t>Trustee's of Lady Mary's Home</t>
  </si>
  <si>
    <t>Grant - pt funding of Fishponds</t>
  </si>
  <si>
    <t>Fishponds Playground Fund</t>
  </si>
  <si>
    <t>KS Moore</t>
  </si>
  <si>
    <t>Fundraising - Fishponds</t>
  </si>
  <si>
    <t>K S Moore</t>
  </si>
  <si>
    <t>Fundraising Community Park</t>
  </si>
  <si>
    <t>Kay M</t>
  </si>
  <si>
    <t>Rural Development Fund</t>
  </si>
  <si>
    <t>Warks Police Comm Fund</t>
  </si>
  <si>
    <t>Equipment for Community Park</t>
  </si>
  <si>
    <t>Margaret Dunphy</t>
  </si>
  <si>
    <t>Donation to Fishponds Community Park</t>
  </si>
  <si>
    <t>Minus £17,438.10 payment to wicksteed</t>
  </si>
  <si>
    <t>Gazeley UK</t>
  </si>
  <si>
    <t>Transfer
to
Savings</t>
  </si>
  <si>
    <t>BANK CURRENT ACCOUNT CONTROL</t>
  </si>
  <si>
    <t>TFr Ex</t>
  </si>
  <si>
    <t>Savings</t>
  </si>
  <si>
    <t>Balance as per Bank Current Account</t>
  </si>
  <si>
    <t>Balance as per Bank Savings Account</t>
  </si>
  <si>
    <t>Total Bank Funds</t>
  </si>
  <si>
    <t>Interest on</t>
  </si>
  <si>
    <t>Add Transfers from Current Acc</t>
  </si>
  <si>
    <t>Less transfers to Current Acc</t>
  </si>
  <si>
    <t>Add Interest Received</t>
  </si>
  <si>
    <t>Bank Savings Interest</t>
  </si>
  <si>
    <t>31 March 2023</t>
  </si>
  <si>
    <t>Balance Brought forward 1 April 2022</t>
  </si>
  <si>
    <t>Add transfer from Savings</t>
  </si>
  <si>
    <t>Less transfer to Savings</t>
  </si>
  <si>
    <t>Amenity mowing grant</t>
  </si>
  <si>
    <t>Parish precept 50%</t>
  </si>
  <si>
    <t>Hi-Lite Electrical Limited</t>
  </si>
  <si>
    <t>Services relating to work on street lights</t>
  </si>
  <si>
    <t>MKPC003</t>
  </si>
  <si>
    <t>Bear Woodcraft</t>
  </si>
  <si>
    <t>Cut up fallen tree at Fishponds</t>
  </si>
  <si>
    <t>SUBS-2022-041</t>
  </si>
  <si>
    <t>WALC</t>
  </si>
  <si>
    <t>Subscription</t>
  </si>
  <si>
    <t>Unity</t>
  </si>
  <si>
    <t>Credit Interest</t>
  </si>
  <si>
    <t>S F Ltd Seels</t>
  </si>
  <si>
    <t>Street lighting loan repayment</t>
  </si>
  <si>
    <t>D Debit</t>
  </si>
  <si>
    <t>ICO</t>
  </si>
  <si>
    <t>Data protection fee</t>
  </si>
  <si>
    <t>D Debit / email 20/04/22</t>
  </si>
  <si>
    <t>MKPC01</t>
  </si>
  <si>
    <t>Work on Fishponds</t>
  </si>
  <si>
    <t>03052022MKPC1</t>
  </si>
  <si>
    <t>Creative Landscapes</t>
  </si>
  <si>
    <t>Amenity mowing</t>
  </si>
  <si>
    <t>Emily Hobson</t>
  </si>
  <si>
    <t>e.on</t>
  </si>
  <si>
    <t>22/23 - 05</t>
  </si>
  <si>
    <t>CS Consultancy</t>
  </si>
  <si>
    <t>Maintain payroll system for MKPC</t>
  </si>
  <si>
    <t>email 27/04/22</t>
  </si>
  <si>
    <t>Groundwork UK</t>
  </si>
  <si>
    <t>Underspend repayment NPG-12125</t>
  </si>
  <si>
    <t>Letter</t>
  </si>
  <si>
    <t>Round the Revel</t>
  </si>
  <si>
    <t>Donation</t>
  </si>
  <si>
    <t>Savings account</t>
  </si>
  <si>
    <t>Wicksteed invoice 0000817575</t>
  </si>
  <si>
    <t>Wicksteed</t>
  </si>
  <si>
    <t>New equipment for playground</t>
  </si>
  <si>
    <t>Zurich</t>
  </si>
  <si>
    <t>Insurance (5yr deal ending 2026)</t>
  </si>
  <si>
    <t>A Higgins</t>
  </si>
  <si>
    <t>Clerk's salary March - June 2022</t>
  </si>
  <si>
    <t>Clerk's expenses March - June 2022</t>
  </si>
  <si>
    <t>V Hall Committee</t>
  </si>
  <si>
    <t>Rent for meetings</t>
  </si>
  <si>
    <t>Minus £9,725.84 payment to Wicksteed June 2022</t>
  </si>
  <si>
    <t>Loan Repayment</t>
  </si>
  <si>
    <t>CANCELLED</t>
  </si>
  <si>
    <t>Street lighting maintenance for qtr ending 30/06/22. £34.60 Credited, replaced by inv 112709 £30.13</t>
  </si>
  <si>
    <t>HMRC</t>
  </si>
  <si>
    <t>Unity Trust Bank</t>
  </si>
  <si>
    <t>Service charge</t>
  </si>
  <si>
    <t>#224</t>
  </si>
  <si>
    <t>Eleanor Chowdry</t>
  </si>
  <si>
    <t>Audit 2021/22</t>
  </si>
  <si>
    <t>14062022MKPC2</t>
  </si>
  <si>
    <t>Amenity mowing 16/05, 30/05, 13/06</t>
  </si>
  <si>
    <t>INV-22293</t>
  </si>
  <si>
    <t>P Clegg - agendas &amp; minutes</t>
  </si>
  <si>
    <t xml:space="preserve">Street lighting maintenance for qtr ending 30/06/22.   </t>
  </si>
  <si>
    <t>Street lighting maintenance for qtr ending 30/09/22</t>
  </si>
  <si>
    <t>TT06220883</t>
  </si>
  <si>
    <t>Tranter Training Solutions Ltd</t>
  </si>
  <si>
    <t>Cardiac Science G5 Defibrillator Battery</t>
  </si>
  <si>
    <t>INV-22304</t>
  </si>
  <si>
    <t>P Clegg - Clerking Essentials</t>
  </si>
  <si>
    <t>INV-22303</t>
  </si>
  <si>
    <t>P Clegg - Clerk Toolkit 2: The Clerk's Year</t>
  </si>
  <si>
    <t>T Washington</t>
  </si>
  <si>
    <t>Namesco Ltd - renewal of monkskirby.org.uk for 3 yrs</t>
  </si>
  <si>
    <t>Interest - savings account</t>
  </si>
  <si>
    <t>Neighbourhood plan grant</t>
  </si>
  <si>
    <t>12072022MKPC3</t>
  </si>
  <si>
    <t>YL/MKPC/007</t>
  </si>
  <si>
    <t>Yourlocale</t>
  </si>
  <si>
    <t>Neighbourhood plan support</t>
  </si>
  <si>
    <t>July</t>
  </si>
  <si>
    <t>Clerk's salary June - August 22</t>
  </si>
  <si>
    <t>Clerk's expenses June - August 22</t>
  </si>
  <si>
    <t>GI929</t>
  </si>
  <si>
    <t>Grahame Brownbridge</t>
  </si>
  <si>
    <t>Suppl of new laptop</t>
  </si>
  <si>
    <t>Clerk Toolkit training</t>
  </si>
  <si>
    <t>August</t>
  </si>
  <si>
    <t>Clerks Salary August 22</t>
  </si>
  <si>
    <t>P Clegg</t>
  </si>
  <si>
    <t>Clerks Expenses August 22</t>
  </si>
  <si>
    <t>44UD024-0002</t>
  </si>
  <si>
    <t>Parish Online</t>
  </si>
  <si>
    <t>Digital mapping for neighbourhood plan</t>
  </si>
  <si>
    <t>EON</t>
  </si>
  <si>
    <t>Street lighting Maintenance</t>
  </si>
  <si>
    <t>Bin for play area</t>
  </si>
  <si>
    <t>September</t>
  </si>
  <si>
    <t xml:space="preserve">Gavin Hobson </t>
  </si>
  <si>
    <t>Repair fencing in Fishponds play area</t>
  </si>
  <si>
    <t>Email/1224</t>
  </si>
  <si>
    <t>British Legion</t>
  </si>
  <si>
    <t>British Legion Poppy appeal</t>
  </si>
  <si>
    <t>PKF</t>
  </si>
  <si>
    <t>PKF MKPC Internal Audit</t>
  </si>
  <si>
    <t>SB20221816</t>
  </si>
  <si>
    <t>300012</t>
  </si>
  <si>
    <t>300013</t>
  </si>
  <si>
    <t>St Ediths Church</t>
  </si>
  <si>
    <t>Donation for church illumination</t>
  </si>
  <si>
    <t>1260827/419796</t>
  </si>
  <si>
    <t>Wickstead</t>
  </si>
  <si>
    <t>Playground annual Inspection</t>
  </si>
  <si>
    <t>October</t>
  </si>
  <si>
    <t>Playground maintenance</t>
  </si>
  <si>
    <t>Direct Debit</t>
  </si>
  <si>
    <t>SF ltd SEELS</t>
  </si>
  <si>
    <t>IN03169274</t>
  </si>
  <si>
    <t>IN04042173</t>
  </si>
  <si>
    <t>IN04862155</t>
  </si>
  <si>
    <t>NPOWER</t>
  </si>
  <si>
    <t>Energy Costs 1st quarter</t>
  </si>
  <si>
    <t>Energy Costs 2nd quarter</t>
  </si>
  <si>
    <t>Energy Costs 3rd quarter</t>
  </si>
  <si>
    <t>November</t>
  </si>
  <si>
    <t>Grass Cutting</t>
  </si>
  <si>
    <t>Clerks Salary December 2022</t>
  </si>
  <si>
    <t>Street light loan repayment</t>
  </si>
  <si>
    <t>300014</t>
  </si>
  <si>
    <t>Village Hall</t>
  </si>
  <si>
    <t>Village Hall Rent</t>
  </si>
  <si>
    <t>4th Quarter</t>
  </si>
  <si>
    <t>Carter Jonas</t>
  </si>
  <si>
    <t>Licence</t>
  </si>
  <si>
    <t>EON Energy</t>
  </si>
  <si>
    <t>Maintenance Charge</t>
  </si>
  <si>
    <t>Lightsource Renewal</t>
  </si>
  <si>
    <t>382910</t>
  </si>
  <si>
    <t>YL/MKPC/008</t>
  </si>
  <si>
    <t>Your Local</t>
  </si>
  <si>
    <t>Neighbourhood Planning</t>
  </si>
  <si>
    <t>January</t>
  </si>
  <si>
    <t>Playground Maintenance</t>
  </si>
  <si>
    <t>Community Benefit Deed</t>
  </si>
  <si>
    <t>Clerk Training</t>
  </si>
  <si>
    <t>IN05837574</t>
  </si>
  <si>
    <t>Electricity Invoice Oct - Dec 2022</t>
  </si>
  <si>
    <t>Solar Funding</t>
  </si>
  <si>
    <t>Solar Farm</t>
  </si>
  <si>
    <t>February</t>
  </si>
  <si>
    <t>1st Quarter</t>
  </si>
  <si>
    <t>Transaction list upto 31/03/23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</si>
</sst>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_(* #,##0.00_);_(* \(#,##0.00\);_(* &quot;-&quot;??_);_(@_)"/>
    <numFmt numFmtId="165" formatCode="dd/mm/yyyy;@"/>
    <numFmt numFmtId="166" formatCode="dd/mm/yy;@"/>
    <numFmt numFmtId="167" formatCode="#,##0.00_);\-\(#,##0.00\)"/>
    <numFmt numFmtId="168" formatCode="&quot;£&quot;#,##0.00"/>
  </numFmts>
  <fonts count="14" x14ac:knownFonts="1"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u/>
      <sz val="10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43" fontId="3" fillId="0" borderId="0" applyFont="0" applyFill="0" applyBorder="0" applyAlignment="0" applyProtection="0"/>
  </cellStyleXfs>
  <cellXfs count="125">
    <xf numFmtId="0" fontId="0" fillId="0" borderId="0" xfId="0"/>
    <xf numFmtId="0" fontId="1" fillId="0" borderId="0" xfId="0" applyFont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Protection="1">
      <protection locked="0"/>
    </xf>
    <xf numFmtId="0" fontId="2" fillId="0" borderId="0" xfId="0" applyFont="1" applyProtection="1">
      <protection locked="0"/>
    </xf>
    <xf numFmtId="4" fontId="2" fillId="0" borderId="0" xfId="0" applyNumberFormat="1" applyFont="1" applyProtection="1">
      <protection locked="0"/>
    </xf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7" fillId="0" borderId="0" xfId="0" applyFont="1" applyProtection="1">
      <protection locked="0"/>
    </xf>
    <xf numFmtId="4" fontId="8" fillId="0" borderId="0" xfId="0" applyNumberFormat="1" applyFont="1" applyProtection="1">
      <protection locked="0"/>
    </xf>
    <xf numFmtId="4" fontId="7" fillId="0" borderId="0" xfId="0" applyNumberFormat="1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4" fontId="8" fillId="0" borderId="0" xfId="0" applyNumberFormat="1" applyFont="1" applyAlignment="1" applyProtection="1">
      <alignment horizontal="center"/>
      <protection locked="0"/>
    </xf>
    <xf numFmtId="0" fontId="7" fillId="0" borderId="0" xfId="0" applyFont="1"/>
    <xf numFmtId="49" fontId="6" fillId="0" borderId="0" xfId="0" applyNumberFormat="1" applyFont="1"/>
    <xf numFmtId="4" fontId="7" fillId="0" borderId="0" xfId="0" applyNumberFormat="1" applyFont="1" applyAlignment="1" applyProtection="1">
      <alignment horizontal="left"/>
      <protection locked="0"/>
    </xf>
    <xf numFmtId="4" fontId="8" fillId="0" borderId="3" xfId="0" applyNumberFormat="1" applyFont="1" applyBorder="1" applyAlignment="1" applyProtection="1">
      <alignment horizontal="center"/>
      <protection locked="0"/>
    </xf>
    <xf numFmtId="4" fontId="8" fillId="0" borderId="5" xfId="0" applyNumberFormat="1" applyFont="1" applyBorder="1" applyAlignment="1" applyProtection="1">
      <alignment horizontal="center"/>
      <protection locked="0"/>
    </xf>
    <xf numFmtId="4" fontId="7" fillId="2" borderId="1" xfId="0" applyNumberFormat="1" applyFont="1" applyFill="1" applyBorder="1"/>
    <xf numFmtId="4" fontId="7" fillId="0" borderId="0" xfId="0" applyNumberFormat="1" applyFont="1"/>
    <xf numFmtId="0" fontId="5" fillId="0" borderId="0" xfId="0" applyFont="1" applyProtection="1">
      <protection locked="0"/>
    </xf>
    <xf numFmtId="166" fontId="7" fillId="0" borderId="0" xfId="0" applyNumberFormat="1" applyFont="1" applyAlignment="1" applyProtection="1">
      <alignment horizontal="center"/>
      <protection locked="0"/>
    </xf>
    <xf numFmtId="4" fontId="0" fillId="0" borderId="0" xfId="0" applyNumberFormat="1"/>
    <xf numFmtId="0" fontId="4" fillId="0" borderId="0" xfId="0" applyFont="1" applyProtection="1">
      <protection locked="0"/>
    </xf>
    <xf numFmtId="4" fontId="8" fillId="0" borderId="2" xfId="0" applyNumberFormat="1" applyFont="1" applyBorder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4" fontId="7" fillId="2" borderId="0" xfId="0" applyNumberFormat="1" applyFont="1" applyFill="1"/>
    <xf numFmtId="0" fontId="0" fillId="0" borderId="0" xfId="0" applyAlignment="1">
      <alignment horizontal="left"/>
    </xf>
    <xf numFmtId="4" fontId="9" fillId="0" borderId="0" xfId="0" applyNumberFormat="1" applyFont="1" applyProtection="1">
      <protection locked="0"/>
    </xf>
    <xf numFmtId="4" fontId="7" fillId="2" borderId="6" xfId="0" applyNumberFormat="1" applyFont="1" applyFill="1" applyBorder="1"/>
    <xf numFmtId="0" fontId="10" fillId="0" borderId="0" xfId="0" applyFont="1"/>
    <xf numFmtId="165" fontId="7" fillId="0" borderId="0" xfId="0" applyNumberFormat="1" applyFont="1"/>
    <xf numFmtId="165" fontId="0" fillId="0" borderId="0" xfId="0" applyNumberFormat="1"/>
    <xf numFmtId="14" fontId="0" fillId="0" borderId="0" xfId="0" applyNumberFormat="1"/>
    <xf numFmtId="4" fontId="7" fillId="0" borderId="0" xfId="0" applyNumberFormat="1" applyFont="1" applyAlignment="1" applyProtection="1">
      <alignment horizontal="right"/>
      <protection locked="0"/>
    </xf>
    <xf numFmtId="165" fontId="7" fillId="0" borderId="0" xfId="0" applyNumberFormat="1" applyFont="1" applyProtection="1">
      <protection locked="0"/>
    </xf>
    <xf numFmtId="0" fontId="10" fillId="0" borderId="7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 wrapText="1"/>
    </xf>
    <xf numFmtId="4" fontId="8" fillId="0" borderId="7" xfId="0" applyNumberFormat="1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8" fillId="0" borderId="4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4" xfId="0" applyFont="1" applyBorder="1" applyAlignment="1" applyProtection="1">
      <alignment horizontal="left"/>
      <protection locked="0"/>
    </xf>
    <xf numFmtId="0" fontId="8" fillId="0" borderId="5" xfId="0" applyFont="1" applyBorder="1" applyAlignment="1" applyProtection="1">
      <alignment horizontal="left"/>
      <protection locked="0"/>
    </xf>
    <xf numFmtId="4" fontId="8" fillId="0" borderId="4" xfId="0" applyNumberFormat="1" applyFont="1" applyBorder="1" applyAlignment="1" applyProtection="1">
      <alignment horizontal="left"/>
      <protection locked="0"/>
    </xf>
    <xf numFmtId="4" fontId="8" fillId="0" borderId="5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>
      <alignment horizontal="center"/>
    </xf>
    <xf numFmtId="0" fontId="8" fillId="0" borderId="5" xfId="0" applyFont="1" applyBorder="1" applyAlignment="1" applyProtection="1">
      <alignment horizontal="center"/>
      <protection locked="0"/>
    </xf>
    <xf numFmtId="4" fontId="2" fillId="0" borderId="4" xfId="0" applyNumberFormat="1" applyFont="1" applyBorder="1" applyAlignment="1">
      <alignment horizontal="center"/>
    </xf>
    <xf numFmtId="0" fontId="8" fillId="0" borderId="4" xfId="0" applyFont="1" applyBorder="1" applyAlignment="1" applyProtection="1">
      <alignment horizontal="center"/>
      <protection locked="0"/>
    </xf>
    <xf numFmtId="14" fontId="0" fillId="0" borderId="0" xfId="0" applyNumberFormat="1" applyAlignment="1">
      <alignment horizontal="left" wrapText="1"/>
    </xf>
    <xf numFmtId="14" fontId="0" fillId="0" borderId="0" xfId="0" applyNumberFormat="1" applyAlignment="1">
      <alignment horizontal="left"/>
    </xf>
    <xf numFmtId="0" fontId="0" fillId="0" borderId="0" xfId="0" applyAlignment="1">
      <alignment wrapText="1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164" fontId="0" fillId="0" borderId="0" xfId="0" applyNumberFormat="1"/>
    <xf numFmtId="0" fontId="11" fillId="0" borderId="0" xfId="0" applyFont="1"/>
    <xf numFmtId="167" fontId="0" fillId="0" borderId="0" xfId="0" applyNumberFormat="1" applyProtection="1">
      <protection locked="0"/>
    </xf>
    <xf numFmtId="39" fontId="0" fillId="0" borderId="0" xfId="0" applyNumberFormat="1" applyProtection="1">
      <protection locked="0"/>
    </xf>
    <xf numFmtId="39" fontId="0" fillId="2" borderId="0" xfId="0" applyNumberFormat="1" applyFill="1"/>
    <xf numFmtId="39" fontId="0" fillId="2" borderId="1" xfId="0" applyNumberFormat="1" applyFill="1" applyBorder="1"/>
    <xf numFmtId="39" fontId="7" fillId="0" borderId="0" xfId="0" applyNumberFormat="1" applyFont="1" applyProtection="1">
      <protection locked="0"/>
    </xf>
    <xf numFmtId="39" fontId="7" fillId="0" borderId="9" xfId="0" applyNumberFormat="1" applyFont="1" applyBorder="1" applyProtection="1">
      <protection locked="0"/>
    </xf>
    <xf numFmtId="39" fontId="0" fillId="2" borderId="1" xfId="0" applyNumberFormat="1" applyFill="1" applyBorder="1" applyProtection="1">
      <protection locked="0"/>
    </xf>
    <xf numFmtId="39" fontId="0" fillId="2" borderId="0" xfId="0" applyNumberFormat="1" applyFill="1" applyProtection="1">
      <protection locked="0"/>
    </xf>
    <xf numFmtId="0" fontId="2" fillId="0" borderId="0" xfId="0" applyFont="1"/>
    <xf numFmtId="4" fontId="2" fillId="0" borderId="0" xfId="0" applyNumberFormat="1" applyFont="1"/>
    <xf numFmtId="49" fontId="2" fillId="0" borderId="0" xfId="0" applyNumberFormat="1" applyFont="1"/>
    <xf numFmtId="0" fontId="3" fillId="0" borderId="0" xfId="0" applyFont="1"/>
    <xf numFmtId="0" fontId="2" fillId="0" borderId="0" xfId="0" applyFont="1" applyAlignment="1">
      <alignment horizontal="center"/>
    </xf>
    <xf numFmtId="3" fontId="0" fillId="0" borderId="0" xfId="0" applyNumberFormat="1"/>
    <xf numFmtId="3" fontId="0" fillId="0" borderId="9" xfId="0" applyNumberFormat="1" applyBorder="1"/>
    <xf numFmtId="3" fontId="0" fillId="0" borderId="10" xfId="0" applyNumberFormat="1" applyBorder="1"/>
    <xf numFmtId="39" fontId="0" fillId="0" borderId="0" xfId="0" applyNumberFormat="1"/>
    <xf numFmtId="39" fontId="0" fillId="0" borderId="9" xfId="0" applyNumberFormat="1" applyBorder="1"/>
    <xf numFmtId="3" fontId="3" fillId="0" borderId="0" xfId="0" applyNumberFormat="1" applyFont="1"/>
    <xf numFmtId="39" fontId="0" fillId="2" borderId="10" xfId="0" applyNumberFormat="1" applyFill="1" applyBorder="1"/>
    <xf numFmtId="39" fontId="3" fillId="2" borderId="10" xfId="0" applyNumberFormat="1" applyFont="1" applyFill="1" applyBorder="1"/>
    <xf numFmtId="4" fontId="7" fillId="2" borderId="0" xfId="0" applyNumberFormat="1" applyFont="1" applyFill="1" applyProtection="1">
      <protection locked="0"/>
    </xf>
    <xf numFmtId="39" fontId="3" fillId="2" borderId="6" xfId="0" applyNumberFormat="1" applyFont="1" applyFill="1" applyBorder="1" applyProtection="1">
      <protection locked="0"/>
    </xf>
    <xf numFmtId="14" fontId="7" fillId="0" borderId="0" xfId="0" applyNumberFormat="1" applyFont="1" applyAlignment="1" applyProtection="1">
      <alignment horizontal="left"/>
      <protection locked="0"/>
    </xf>
    <xf numFmtId="0" fontId="7" fillId="0" borderId="0" xfId="0" applyFont="1" applyAlignment="1" applyProtection="1">
      <alignment horizontal="left"/>
      <protection locked="0"/>
    </xf>
    <xf numFmtId="165" fontId="7" fillId="0" borderId="0" xfId="0" applyNumberFormat="1" applyFont="1" applyAlignment="1" applyProtection="1">
      <alignment horizontal="left"/>
      <protection locked="0"/>
    </xf>
    <xf numFmtId="39" fontId="3" fillId="0" borderId="0" xfId="0" applyNumberFormat="1" applyFont="1" applyProtection="1">
      <protection locked="0"/>
    </xf>
    <xf numFmtId="4" fontId="6" fillId="0" borderId="0" xfId="0" applyNumberFormat="1" applyFont="1" applyProtection="1">
      <protection locked="0"/>
    </xf>
    <xf numFmtId="164" fontId="3" fillId="0" borderId="0" xfId="0" applyNumberFormat="1" applyFont="1"/>
    <xf numFmtId="164" fontId="0" fillId="2" borderId="0" xfId="0" applyNumberFormat="1" applyFill="1"/>
    <xf numFmtId="165" fontId="0" fillId="0" borderId="0" xfId="0" applyNumberFormat="1" applyAlignment="1">
      <alignment horizontal="left"/>
    </xf>
    <xf numFmtId="165" fontId="7" fillId="0" borderId="0" xfId="0" applyNumberFormat="1" applyFont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/>
    <xf numFmtId="164" fontId="7" fillId="2" borderId="0" xfId="0" applyNumberFormat="1" applyFont="1" applyFill="1"/>
    <xf numFmtId="4" fontId="3" fillId="0" borderId="0" xfId="0" applyNumberFormat="1" applyFont="1"/>
    <xf numFmtId="4" fontId="0" fillId="2" borderId="0" xfId="0" applyNumberFormat="1" applyFill="1"/>
    <xf numFmtId="4" fontId="3" fillId="2" borderId="0" xfId="0" applyNumberFormat="1" applyFont="1" applyFill="1"/>
    <xf numFmtId="168" fontId="6" fillId="0" borderId="0" xfId="0" applyNumberFormat="1" applyFont="1" applyAlignment="1">
      <alignment horizontal="left"/>
    </xf>
    <xf numFmtId="0" fontId="12" fillId="0" borderId="0" xfId="0" applyFont="1"/>
    <xf numFmtId="1" fontId="7" fillId="0" borderId="0" xfId="0" applyNumberFormat="1" applyFont="1" applyProtection="1">
      <protection locked="0"/>
    </xf>
    <xf numFmtId="0" fontId="2" fillId="0" borderId="8" xfId="0" applyFont="1" applyBorder="1" applyAlignment="1">
      <alignment horizontal="center" vertical="center" wrapText="1"/>
    </xf>
    <xf numFmtId="0" fontId="7" fillId="3" borderId="0" xfId="0" applyFont="1" applyFill="1" applyAlignment="1" applyProtection="1">
      <alignment horizontal="left"/>
      <protection locked="0"/>
    </xf>
    <xf numFmtId="17" fontId="0" fillId="0" borderId="0" xfId="0" applyNumberFormat="1" applyAlignment="1">
      <alignment horizontal="left" vertical="top"/>
    </xf>
    <xf numFmtId="1" fontId="7" fillId="0" borderId="0" xfId="0" applyNumberFormat="1" applyFont="1" applyAlignment="1" applyProtection="1">
      <alignment horizontal="left"/>
      <protection locked="0"/>
    </xf>
    <xf numFmtId="165" fontId="7" fillId="3" borderId="0" xfId="0" applyNumberFormat="1" applyFont="1" applyFill="1" applyAlignment="1" applyProtection="1">
      <alignment horizontal="left"/>
      <protection locked="0"/>
    </xf>
    <xf numFmtId="14" fontId="7" fillId="3" borderId="0" xfId="0" applyNumberFormat="1" applyFont="1" applyFill="1" applyAlignment="1" applyProtection="1">
      <alignment horizontal="left"/>
      <protection locked="0"/>
    </xf>
    <xf numFmtId="14" fontId="7" fillId="0" borderId="0" xfId="0" applyNumberFormat="1" applyFont="1"/>
    <xf numFmtId="4" fontId="13" fillId="0" borderId="0" xfId="0" applyNumberFormat="1" applyFont="1" applyProtection="1">
      <protection locked="0"/>
    </xf>
    <xf numFmtId="1" fontId="7" fillId="0" borderId="0" xfId="0" quotePrefix="1" applyNumberFormat="1" applyFont="1" applyAlignment="1" applyProtection="1">
      <alignment horizontal="left"/>
      <protection locked="0"/>
    </xf>
    <xf numFmtId="4" fontId="7" fillId="0" borderId="0" xfId="0" quotePrefix="1" applyNumberFormat="1" applyFont="1" applyProtection="1">
      <protection locked="0"/>
    </xf>
    <xf numFmtId="4" fontId="8" fillId="0" borderId="0" xfId="0" applyNumberFormat="1" applyFont="1" applyAlignment="1" applyProtection="1">
      <alignment wrapText="1"/>
      <protection locked="0"/>
    </xf>
    <xf numFmtId="4" fontId="7" fillId="0" borderId="0" xfId="0" applyNumberFormat="1" applyFont="1" applyAlignment="1" applyProtection="1">
      <alignment wrapText="1"/>
      <protection locked="0"/>
    </xf>
    <xf numFmtId="0" fontId="8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wrapText="1"/>
      <protection locked="0"/>
    </xf>
    <xf numFmtId="165" fontId="7" fillId="0" borderId="0" xfId="0" applyNumberFormat="1" applyFont="1" applyFill="1" applyAlignment="1" applyProtection="1">
      <alignment horizontal="left"/>
      <protection locked="0"/>
    </xf>
    <xf numFmtId="14" fontId="7" fillId="0" borderId="0" xfId="0" applyNumberFormat="1" applyFont="1" applyFill="1" applyAlignment="1" applyProtection="1">
      <alignment horizontal="left"/>
      <protection locked="0"/>
    </xf>
    <xf numFmtId="0" fontId="7" fillId="0" borderId="0" xfId="0" applyFont="1" applyFill="1" applyAlignment="1" applyProtection="1">
      <alignment horizontal="left"/>
      <protection locked="0"/>
    </xf>
    <xf numFmtId="4" fontId="7" fillId="0" borderId="0" xfId="0" applyNumberFormat="1" applyFont="1" applyFill="1" applyProtection="1">
      <protection locked="0"/>
    </xf>
    <xf numFmtId="1" fontId="7" fillId="0" borderId="0" xfId="0" applyNumberFormat="1" applyFont="1" applyFill="1" applyAlignment="1" applyProtection="1">
      <alignment horizontal="left"/>
      <protection locked="0"/>
    </xf>
    <xf numFmtId="4" fontId="7" fillId="0" borderId="0" xfId="0" applyNumberFormat="1" applyFont="1" applyFill="1" applyAlignment="1" applyProtection="1">
      <alignment wrapText="1"/>
      <protection locked="0"/>
    </xf>
  </cellXfs>
  <cellStyles count="3">
    <cellStyle name="Comma 2" xfId="2" xr:uid="{1A0C26DA-A0E2-45AC-B1DF-C1E4D6167B43}"/>
    <cellStyle name="Normal" xfId="0" builtinId="0"/>
    <cellStyle name="Normal 2" xfId="1" xr:uid="{1D3C226F-BB58-460C-9108-9957A97C1694}"/>
  </cellStyles>
  <dxfs count="0"/>
  <tableStyles count="0" defaultTableStyle="TableStyleMedium9" defaultPivotStyle="PivotStyleLight16"/>
  <colors>
    <mruColors>
      <color rgb="FFFFCCFF"/>
      <color rgb="FFFF99FF"/>
      <color rgb="FFFF99CC"/>
      <color rgb="FFFFFF99"/>
      <color rgb="FF66FFFF"/>
      <color rgb="FF33CC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microsoft.com/office/2017/10/relationships/person" Target="persons/person1.xml"/><Relationship Id="rId18" Type="http://schemas.microsoft.com/office/2017/10/relationships/person" Target="persons/person6.xml"/><Relationship Id="rId3" Type="http://schemas.openxmlformats.org/officeDocument/2006/relationships/worksheet" Target="worksheets/sheet3.xml"/><Relationship Id="rId21" Type="http://schemas.microsoft.com/office/2017/10/relationships/person" Target="persons/person9.xml"/><Relationship Id="rId7" Type="http://schemas.openxmlformats.org/officeDocument/2006/relationships/theme" Target="theme/theme1.xml"/><Relationship Id="rId12" Type="http://schemas.microsoft.com/office/2017/10/relationships/person" Target="persons/person0.xml"/><Relationship Id="rId17" Type="http://schemas.microsoft.com/office/2017/10/relationships/person" Target="persons/person5.xml"/><Relationship Id="rId2" Type="http://schemas.openxmlformats.org/officeDocument/2006/relationships/worksheet" Target="worksheets/sheet2.xml"/><Relationship Id="rId16" Type="http://schemas.microsoft.com/office/2017/10/relationships/person" Target="persons/person4.xml"/><Relationship Id="rId20" Type="http://schemas.microsoft.com/office/2017/10/relationships/person" Target="persons/person7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5" Type="http://schemas.microsoft.com/office/2017/10/relationships/person" Target="persons/person2.xml"/><Relationship Id="rId10" Type="http://schemas.openxmlformats.org/officeDocument/2006/relationships/calcChain" Target="calcChain.xml"/><Relationship Id="rId19" Type="http://schemas.microsoft.com/office/2017/10/relationships/person" Target="persons/person8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22" Type="http://schemas.microsoft.com/office/2017/10/relationships/person" Target="persons/person.xml"/><Relationship Id="rId14" Type="http://schemas.microsoft.com/office/2017/10/relationships/person" Target="persons/person3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persons/person1.xml><?xml version="1.0" encoding="utf-8"?>
<personList xmlns="http://schemas.microsoft.com/office/spreadsheetml/2018/threadedcomments" xmlns:x="http://schemas.openxmlformats.org/spreadsheetml/2006/main"/>
</file>

<file path=xl/persons/person2.xml><?xml version="1.0" encoding="utf-8"?>
<personList xmlns="http://schemas.microsoft.com/office/spreadsheetml/2018/threadedcomments" xmlns:x="http://schemas.openxmlformats.org/spreadsheetml/2006/main"/>
</file>

<file path=xl/persons/person3.xml><?xml version="1.0" encoding="utf-8"?>
<personList xmlns="http://schemas.microsoft.com/office/spreadsheetml/2018/threadedcomments" xmlns:x="http://schemas.openxmlformats.org/spreadsheetml/2006/main"/>
</file>

<file path=xl/persons/person4.xml><?xml version="1.0" encoding="utf-8"?>
<personList xmlns="http://schemas.microsoft.com/office/spreadsheetml/2018/threadedcomments" xmlns:x="http://schemas.openxmlformats.org/spreadsheetml/2006/main"/>
</file>

<file path=xl/persons/person5.xml><?xml version="1.0" encoding="utf-8"?>
<personList xmlns="http://schemas.microsoft.com/office/spreadsheetml/2018/threadedcomments" xmlns:x="http://schemas.openxmlformats.org/spreadsheetml/2006/main"/>
</file>

<file path=xl/persons/person6.xml><?xml version="1.0" encoding="utf-8"?>
<personList xmlns="http://schemas.microsoft.com/office/spreadsheetml/2018/threadedcomments" xmlns:x="http://schemas.openxmlformats.org/spreadsheetml/2006/main"/>
</file>

<file path=xl/persons/person7.xml><?xml version="1.0" encoding="utf-8"?>
<personList xmlns="http://schemas.microsoft.com/office/spreadsheetml/2018/threadedcomments" xmlns:x="http://schemas.openxmlformats.org/spreadsheetml/2006/main"/>
</file>

<file path=xl/persons/person8.xml><?xml version="1.0" encoding="utf-8"?>
<personList xmlns="http://schemas.microsoft.com/office/spreadsheetml/2018/threadedcomments" xmlns:x="http://schemas.openxmlformats.org/spreadsheetml/2006/main"/>
</file>

<file path=xl/persons/person9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Y35"/>
  <sheetViews>
    <sheetView workbookViewId="0">
      <pane ySplit="7" topLeftCell="A8" activePane="bottomLeft" state="frozen"/>
      <selection pane="bottomLeft" activeCell="A18" sqref="A18:D19"/>
    </sheetView>
  </sheetViews>
  <sheetFormatPr defaultColWidth="9.109375" defaultRowHeight="14.4" x14ac:dyDescent="0.3"/>
  <cols>
    <col min="1" max="1" width="10.6640625" style="13" bestFit="1" customWidth="1"/>
    <col min="2" max="2" width="15" style="13" customWidth="1"/>
    <col min="3" max="3" width="31.33203125" style="19" customWidth="1"/>
    <col min="4" max="4" width="32.33203125" style="19" customWidth="1"/>
    <col min="5" max="6" width="11.6640625" style="13" customWidth="1"/>
    <col min="7" max="9" width="11.6640625" style="19" customWidth="1"/>
    <col min="10" max="12" width="11.6640625" style="13" customWidth="1"/>
    <col min="13" max="13" width="13.77734375" style="13" customWidth="1"/>
    <col min="14" max="21" width="11.6640625" style="13" customWidth="1"/>
    <col min="22" max="22" width="9.109375" style="19"/>
    <col min="23" max="23" width="9.109375" style="19" customWidth="1"/>
    <col min="24" max="24" width="9.109375" style="19"/>
    <col min="25" max="25" width="9.109375" style="13" customWidth="1"/>
    <col min="26" max="16384" width="9.109375" style="13"/>
  </cols>
  <sheetData>
    <row r="1" spans="1:25" x14ac:dyDescent="0.3">
      <c r="A1" s="7" t="s">
        <v>13</v>
      </c>
      <c r="C1" s="10"/>
      <c r="D1" s="10"/>
      <c r="E1" s="14"/>
      <c r="F1" s="14"/>
      <c r="G1" s="10"/>
      <c r="H1" s="9" t="s">
        <v>6</v>
      </c>
      <c r="I1" s="9"/>
      <c r="J1" s="14" t="s">
        <v>117</v>
      </c>
      <c r="K1" s="14"/>
      <c r="L1" s="14"/>
      <c r="M1" s="14"/>
      <c r="N1" s="14"/>
      <c r="O1" s="14"/>
      <c r="P1" s="14"/>
      <c r="Q1" s="14"/>
      <c r="R1" s="14"/>
      <c r="S1" s="14"/>
      <c r="T1" s="14"/>
      <c r="U1" s="8"/>
      <c r="V1" s="10"/>
      <c r="W1" s="10"/>
      <c r="X1" s="10"/>
      <c r="Y1" s="8"/>
    </row>
    <row r="2" spans="1:25" x14ac:dyDescent="0.3">
      <c r="A2" s="8"/>
      <c r="C2" s="10"/>
      <c r="D2" s="10"/>
      <c r="E2" s="8"/>
      <c r="F2" s="8"/>
      <c r="G2" s="10"/>
      <c r="H2" s="10"/>
      <c r="I2" s="10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10"/>
      <c r="W2" s="10"/>
      <c r="X2" s="10"/>
      <c r="Y2" s="8"/>
    </row>
    <row r="3" spans="1:25" x14ac:dyDescent="0.3">
      <c r="A3" s="7" t="s">
        <v>0</v>
      </c>
      <c r="C3" s="10"/>
      <c r="D3" s="10"/>
      <c r="H3" s="10"/>
      <c r="I3" s="10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10"/>
      <c r="W3" s="10"/>
      <c r="X3" s="10"/>
      <c r="Y3" s="8"/>
    </row>
    <row r="4" spans="1:25" ht="15" thickBot="1" x14ac:dyDescent="0.35">
      <c r="B4" s="34" t="s">
        <v>12</v>
      </c>
      <c r="C4" s="29">
        <f>SUM(E20:U20)-V20</f>
        <v>0</v>
      </c>
      <c r="D4" s="10"/>
      <c r="E4" s="8"/>
      <c r="F4" s="8"/>
      <c r="G4" s="10"/>
      <c r="H4" s="15"/>
      <c r="I4" s="15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10"/>
      <c r="W4" s="10"/>
      <c r="X4" s="10"/>
      <c r="Y4" s="8"/>
    </row>
    <row r="5" spans="1:25" ht="15.6" thickTop="1" thickBot="1" x14ac:dyDescent="0.35">
      <c r="B5" s="7"/>
      <c r="C5" s="10"/>
      <c r="D5" s="10"/>
      <c r="E5" s="8"/>
      <c r="F5" s="8"/>
      <c r="G5" s="10"/>
      <c r="H5" s="15"/>
      <c r="I5" s="1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10"/>
      <c r="W5" s="10"/>
      <c r="X5" s="10"/>
      <c r="Y5" s="8"/>
    </row>
    <row r="6" spans="1:25" s="25" customFormat="1" x14ac:dyDescent="0.3">
      <c r="A6" s="43" t="s">
        <v>11</v>
      </c>
      <c r="B6" s="45" t="s">
        <v>15</v>
      </c>
      <c r="C6" s="47" t="s">
        <v>16</v>
      </c>
      <c r="D6" s="47" t="s">
        <v>17</v>
      </c>
      <c r="E6" s="49" t="s">
        <v>22</v>
      </c>
      <c r="F6" s="49" t="s">
        <v>22</v>
      </c>
      <c r="G6" s="51" t="s">
        <v>18</v>
      </c>
      <c r="H6" s="49" t="s">
        <v>24</v>
      </c>
      <c r="I6" s="49" t="s">
        <v>20</v>
      </c>
      <c r="J6" s="49" t="s">
        <v>20</v>
      </c>
      <c r="K6" s="49" t="s">
        <v>20</v>
      </c>
      <c r="L6" s="49" t="s">
        <v>77</v>
      </c>
      <c r="M6" s="49" t="s">
        <v>79</v>
      </c>
      <c r="N6" s="49" t="s">
        <v>69</v>
      </c>
      <c r="O6" s="49" t="s">
        <v>71</v>
      </c>
      <c r="P6" s="49" t="s">
        <v>72</v>
      </c>
      <c r="Q6" s="49" t="s">
        <v>21</v>
      </c>
      <c r="R6" s="49" t="s">
        <v>44</v>
      </c>
      <c r="S6" s="49" t="s">
        <v>112</v>
      </c>
      <c r="T6" s="49" t="s">
        <v>107</v>
      </c>
      <c r="U6" s="52"/>
      <c r="V6" s="24" t="s">
        <v>2</v>
      </c>
      <c r="W6" s="12"/>
      <c r="X6" s="12"/>
      <c r="Y6" s="11"/>
    </row>
    <row r="7" spans="1:25" s="25" customFormat="1" ht="15" thickBot="1" x14ac:dyDescent="0.35">
      <c r="A7" s="44"/>
      <c r="B7" s="46" t="s">
        <v>11</v>
      </c>
      <c r="C7" s="48"/>
      <c r="D7" s="48"/>
      <c r="E7" s="50" t="s">
        <v>49</v>
      </c>
      <c r="F7" s="50" t="s">
        <v>48</v>
      </c>
      <c r="G7" s="17"/>
      <c r="H7" s="17"/>
      <c r="I7" s="17" t="s">
        <v>265</v>
      </c>
      <c r="J7" s="50" t="s">
        <v>74</v>
      </c>
      <c r="K7" s="50" t="s">
        <v>75</v>
      </c>
      <c r="L7" s="50" t="s">
        <v>78</v>
      </c>
      <c r="M7" s="50" t="s">
        <v>80</v>
      </c>
      <c r="N7" s="50" t="s">
        <v>70</v>
      </c>
      <c r="O7" s="50"/>
      <c r="P7" s="50" t="s">
        <v>73</v>
      </c>
      <c r="Q7" s="50"/>
      <c r="R7" s="50"/>
      <c r="S7" s="50" t="s">
        <v>108</v>
      </c>
      <c r="T7" s="50" t="s">
        <v>108</v>
      </c>
      <c r="U7" s="50"/>
      <c r="V7" s="16" t="s">
        <v>1</v>
      </c>
      <c r="W7" s="12"/>
      <c r="X7" s="12"/>
      <c r="Y7" s="11"/>
    </row>
    <row r="8" spans="1:25" x14ac:dyDescent="0.3">
      <c r="A8" s="32">
        <v>44662</v>
      </c>
      <c r="B8" s="27">
        <v>1201</v>
      </c>
      <c r="C8" t="s">
        <v>88</v>
      </c>
      <c r="D8" t="s">
        <v>121</v>
      </c>
      <c r="E8" s="10"/>
      <c r="F8" s="10"/>
      <c r="G8" s="10"/>
      <c r="H8" s="22"/>
      <c r="I8" s="22"/>
      <c r="J8" s="22"/>
      <c r="K8" s="22"/>
      <c r="L8" s="22"/>
      <c r="M8" s="22"/>
      <c r="N8" s="22"/>
      <c r="O8" s="22"/>
      <c r="P8" s="22">
        <v>2548</v>
      </c>
      <c r="Q8" s="22"/>
      <c r="R8" s="22"/>
      <c r="S8" s="22"/>
      <c r="T8" s="10"/>
      <c r="U8" s="10"/>
      <c r="V8" s="26">
        <f t="shared" ref="V8:V19" si="0">SUM(E8:U8)</f>
        <v>2548</v>
      </c>
      <c r="W8" s="10" t="s">
        <v>85</v>
      </c>
      <c r="X8" s="10" t="s">
        <v>85</v>
      </c>
      <c r="Y8" s="8"/>
    </row>
    <row r="9" spans="1:25" x14ac:dyDescent="0.3">
      <c r="A9" s="32">
        <v>44662</v>
      </c>
      <c r="B9" s="27">
        <v>1201</v>
      </c>
      <c r="C9" t="s">
        <v>88</v>
      </c>
      <c r="D9" t="s">
        <v>122</v>
      </c>
      <c r="E9" s="10"/>
      <c r="F9" s="10"/>
      <c r="G9" s="10"/>
      <c r="H9" s="22">
        <v>5112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10"/>
      <c r="U9" s="10"/>
      <c r="V9" s="26">
        <f t="shared" si="0"/>
        <v>5112</v>
      </c>
      <c r="W9" s="10" t="s">
        <v>85</v>
      </c>
      <c r="X9" s="10"/>
      <c r="Y9" s="8"/>
    </row>
    <row r="10" spans="1:25" x14ac:dyDescent="0.3">
      <c r="A10" s="32">
        <v>44726</v>
      </c>
      <c r="B10" s="27">
        <v>1212</v>
      </c>
      <c r="C10" t="s">
        <v>155</v>
      </c>
      <c r="D10" t="s">
        <v>156</v>
      </c>
      <c r="E10" s="10"/>
      <c r="F10" s="10"/>
      <c r="G10" s="10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10">
        <v>9725.84</v>
      </c>
      <c r="U10" s="10"/>
      <c r="V10" s="26">
        <f t="shared" si="0"/>
        <v>9725.84</v>
      </c>
      <c r="W10" s="10" t="s">
        <v>85</v>
      </c>
      <c r="X10" s="10"/>
      <c r="Y10" s="8"/>
    </row>
    <row r="11" spans="1:25" x14ac:dyDescent="0.3">
      <c r="A11" s="32">
        <v>44726</v>
      </c>
      <c r="B11" s="27">
        <v>1217</v>
      </c>
      <c r="C11" t="s">
        <v>170</v>
      </c>
      <c r="D11" t="s">
        <v>29</v>
      </c>
      <c r="E11" s="28"/>
      <c r="F11" s="111">
        <v>2952.42</v>
      </c>
      <c r="G11" s="10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8"/>
      <c r="U11" s="10"/>
      <c r="V11" s="26">
        <f>SUM(F11:U11)</f>
        <v>2952.42</v>
      </c>
      <c r="W11" s="10" t="s">
        <v>85</v>
      </c>
      <c r="X11" s="10"/>
      <c r="Y11" s="8"/>
    </row>
    <row r="12" spans="1:25" x14ac:dyDescent="0.3">
      <c r="A12" s="33">
        <v>44742</v>
      </c>
      <c r="B12" s="27">
        <v>1217</v>
      </c>
      <c r="C12" s="74" t="s">
        <v>171</v>
      </c>
      <c r="D12" s="74" t="s">
        <v>191</v>
      </c>
      <c r="E12" s="10"/>
      <c r="F12" s="10"/>
      <c r="G12" s="10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v>7.86</v>
      </c>
      <c r="T12" s="10"/>
      <c r="U12" s="10"/>
      <c r="V12" s="26">
        <f t="shared" si="0"/>
        <v>7.86</v>
      </c>
      <c r="W12" s="10" t="s">
        <v>85</v>
      </c>
      <c r="X12" s="10" t="s">
        <v>85</v>
      </c>
      <c r="Y12" s="8"/>
    </row>
    <row r="13" spans="1:25" x14ac:dyDescent="0.3">
      <c r="A13" s="33">
        <v>44757</v>
      </c>
      <c r="B13" s="27">
        <v>1222</v>
      </c>
      <c r="C13" s="74" t="s">
        <v>150</v>
      </c>
      <c r="D13" s="74" t="s">
        <v>192</v>
      </c>
      <c r="E13" s="10"/>
      <c r="F13" s="10"/>
      <c r="G13" s="10"/>
      <c r="H13" s="22"/>
      <c r="I13" s="22"/>
      <c r="J13" s="22"/>
      <c r="K13" s="22">
        <v>4500</v>
      </c>
      <c r="L13" s="22"/>
      <c r="M13" s="22"/>
      <c r="N13" s="22"/>
      <c r="O13" s="22"/>
      <c r="P13" s="22"/>
      <c r="Q13" s="22"/>
      <c r="R13" s="22"/>
      <c r="S13" s="22"/>
      <c r="T13" s="10"/>
      <c r="U13" s="10"/>
      <c r="V13" s="26">
        <f t="shared" si="0"/>
        <v>4500</v>
      </c>
      <c r="W13" s="10" t="s">
        <v>85</v>
      </c>
      <c r="X13" s="10" t="s">
        <v>85</v>
      </c>
      <c r="Y13" s="8"/>
    </row>
    <row r="14" spans="1:25" x14ac:dyDescent="0.3">
      <c r="A14" s="33">
        <v>44834</v>
      </c>
      <c r="B14" s="27">
        <v>1231</v>
      </c>
      <c r="C14" s="74" t="s">
        <v>171</v>
      </c>
      <c r="D14" s="74" t="s">
        <v>191</v>
      </c>
      <c r="E14" s="10"/>
      <c r="F14" s="10"/>
      <c r="G14" s="10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v>2.34</v>
      </c>
      <c r="T14" s="10"/>
      <c r="U14" s="10"/>
      <c r="V14" s="26">
        <f t="shared" si="0"/>
        <v>2.34</v>
      </c>
      <c r="W14" s="10"/>
      <c r="X14" s="10"/>
      <c r="Y14" s="8"/>
    </row>
    <row r="15" spans="1:25" x14ac:dyDescent="0.3">
      <c r="A15" s="31">
        <v>44817</v>
      </c>
      <c r="B15" s="27">
        <v>1231</v>
      </c>
      <c r="C15" t="s">
        <v>88</v>
      </c>
      <c r="D15" t="s">
        <v>122</v>
      </c>
      <c r="E15" s="10"/>
      <c r="F15" s="10"/>
      <c r="G15" s="10"/>
      <c r="H15" s="22">
        <v>5112</v>
      </c>
      <c r="I15" s="22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26">
        <f t="shared" si="0"/>
        <v>5112</v>
      </c>
      <c r="W15" s="10"/>
      <c r="X15" s="10"/>
      <c r="Y15" s="8"/>
    </row>
    <row r="16" spans="1:25" x14ac:dyDescent="0.3">
      <c r="A16" s="31">
        <v>44926</v>
      </c>
      <c r="B16" s="27">
        <v>1238</v>
      </c>
      <c r="C16" s="74" t="s">
        <v>171</v>
      </c>
      <c r="D16" s="74" t="s">
        <v>191</v>
      </c>
      <c r="E16" s="10"/>
      <c r="F16" s="10"/>
      <c r="G16" s="10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v>5.0199999999999996</v>
      </c>
      <c r="T16" s="10"/>
      <c r="U16" s="10"/>
      <c r="V16" s="26">
        <f t="shared" ref="V16" si="1">SUM(E16:U16)</f>
        <v>5.0199999999999996</v>
      </c>
      <c r="W16" s="10"/>
      <c r="X16" s="10"/>
      <c r="Y16" s="8"/>
    </row>
    <row r="17" spans="1:25" x14ac:dyDescent="0.3">
      <c r="A17" s="31">
        <v>44945</v>
      </c>
      <c r="B17" s="27">
        <v>1239</v>
      </c>
      <c r="C17" t="s">
        <v>253</v>
      </c>
      <c r="D17" t="s">
        <v>260</v>
      </c>
      <c r="E17" s="10"/>
      <c r="F17" s="10"/>
      <c r="G17" s="10"/>
      <c r="H17" s="22"/>
      <c r="I17" s="22">
        <v>17300</v>
      </c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26">
        <f t="shared" si="0"/>
        <v>17300</v>
      </c>
      <c r="W17" s="10"/>
      <c r="X17" s="10"/>
      <c r="Y17" s="8"/>
    </row>
    <row r="18" spans="1:25" x14ac:dyDescent="0.3">
      <c r="A18" s="31">
        <v>45016</v>
      </c>
      <c r="B18" s="27">
        <v>1244</v>
      </c>
      <c r="C18" s="74" t="s">
        <v>171</v>
      </c>
      <c r="D18" s="74" t="s">
        <v>191</v>
      </c>
      <c r="E18" s="10"/>
      <c r="F18" s="10"/>
      <c r="G18" s="10"/>
      <c r="H18" s="22"/>
      <c r="I18" s="22"/>
      <c r="J18" s="10"/>
      <c r="K18" s="10"/>
      <c r="L18" s="10"/>
      <c r="M18" s="10"/>
      <c r="N18" s="10"/>
      <c r="O18" s="10"/>
      <c r="P18" s="10"/>
      <c r="Q18" s="10"/>
      <c r="R18" s="10"/>
      <c r="S18" s="10">
        <v>7.3</v>
      </c>
      <c r="T18" s="10"/>
      <c r="U18" s="10"/>
      <c r="V18" s="26">
        <f t="shared" si="0"/>
        <v>7.3</v>
      </c>
      <c r="W18" s="10"/>
      <c r="X18" s="10"/>
      <c r="Y18" s="8"/>
    </row>
    <row r="19" spans="1:25" x14ac:dyDescent="0.3">
      <c r="A19" s="8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26">
        <f t="shared" si="0"/>
        <v>0</v>
      </c>
      <c r="W19" s="10"/>
      <c r="X19" s="10"/>
      <c r="Y19" s="8"/>
    </row>
    <row r="20" spans="1:25" ht="15" thickBot="1" x14ac:dyDescent="0.35">
      <c r="E20" s="18">
        <f t="shared" ref="E20:U20" si="2">SUM(E8:E19)</f>
        <v>0</v>
      </c>
      <c r="F20" s="18">
        <f t="shared" si="2"/>
        <v>2952.42</v>
      </c>
      <c r="G20" s="18">
        <f t="shared" si="2"/>
        <v>0</v>
      </c>
      <c r="H20" s="18">
        <f t="shared" si="2"/>
        <v>10224</v>
      </c>
      <c r="I20" s="18">
        <f t="shared" si="2"/>
        <v>17300</v>
      </c>
      <c r="J20" s="18">
        <f t="shared" si="2"/>
        <v>0</v>
      </c>
      <c r="K20" s="18">
        <f t="shared" si="2"/>
        <v>4500</v>
      </c>
      <c r="L20" s="18">
        <f t="shared" si="2"/>
        <v>0</v>
      </c>
      <c r="M20" s="18">
        <f t="shared" si="2"/>
        <v>0</v>
      </c>
      <c r="N20" s="18">
        <f t="shared" si="2"/>
        <v>0</v>
      </c>
      <c r="O20" s="18">
        <f t="shared" si="2"/>
        <v>0</v>
      </c>
      <c r="P20" s="18">
        <f t="shared" si="2"/>
        <v>2548</v>
      </c>
      <c r="Q20" s="18">
        <f t="shared" si="2"/>
        <v>0</v>
      </c>
      <c r="R20" s="18">
        <f t="shared" si="2"/>
        <v>0</v>
      </c>
      <c r="S20" s="18">
        <f t="shared" si="2"/>
        <v>22.52</v>
      </c>
      <c r="T20" s="18">
        <f t="shared" si="2"/>
        <v>9725.84</v>
      </c>
      <c r="U20" s="18">
        <f t="shared" si="2"/>
        <v>0</v>
      </c>
      <c r="V20" s="18">
        <f>SUM(E20:U20)</f>
        <v>47272.78</v>
      </c>
    </row>
    <row r="21" spans="1:25" ht="15" thickTop="1" x14ac:dyDescent="0.3"/>
    <row r="23" spans="1:25" x14ac:dyDescent="0.3">
      <c r="C23" s="74" t="s">
        <v>85</v>
      </c>
      <c r="D23" s="13"/>
    </row>
    <row r="24" spans="1:25" x14ac:dyDescent="0.3">
      <c r="C24" s="74" t="s">
        <v>85</v>
      </c>
      <c r="D24" s="13"/>
    </row>
    <row r="25" spans="1:25" x14ac:dyDescent="0.3">
      <c r="C25"/>
      <c r="D25" s="13"/>
    </row>
    <row r="26" spans="1:25" x14ac:dyDescent="0.3">
      <c r="C26" s="30"/>
      <c r="D26" s="13"/>
    </row>
    <row r="27" spans="1:25" x14ac:dyDescent="0.3">
      <c r="C27"/>
      <c r="D27" s="13"/>
    </row>
    <row r="28" spans="1:25" x14ac:dyDescent="0.3">
      <c r="C28" s="74" t="s">
        <v>85</v>
      </c>
      <c r="D28" s="13"/>
    </row>
    <row r="29" spans="1:25" x14ac:dyDescent="0.3">
      <c r="C29" s="74" t="s">
        <v>85</v>
      </c>
      <c r="D29" s="13"/>
    </row>
    <row r="30" spans="1:25" x14ac:dyDescent="0.3">
      <c r="C30" s="74" t="s">
        <v>85</v>
      </c>
      <c r="D30" s="13"/>
    </row>
    <row r="31" spans="1:25" x14ac:dyDescent="0.3">
      <c r="C31" s="74" t="s">
        <v>85</v>
      </c>
      <c r="D31" s="13"/>
    </row>
    <row r="32" spans="1:25" x14ac:dyDescent="0.3">
      <c r="C32" s="74" t="s">
        <v>85</v>
      </c>
      <c r="D32" s="13"/>
    </row>
    <row r="33" spans="3:4" x14ac:dyDescent="0.3">
      <c r="C33"/>
      <c r="D33" s="13"/>
    </row>
    <row r="34" spans="3:4" x14ac:dyDescent="0.3">
      <c r="C34" s="30" t="s">
        <v>85</v>
      </c>
      <c r="D34" s="13"/>
    </row>
    <row r="35" spans="3:4" x14ac:dyDescent="0.3">
      <c r="C35" s="74" t="s">
        <v>85</v>
      </c>
      <c r="D35" s="13"/>
    </row>
  </sheetData>
  <phoneticPr fontId="0" type="noConversion"/>
  <pageMargins left="0.75" right="0.75" top="1" bottom="1" header="0.5" footer="0.5"/>
  <pageSetup paperSize="9" scale="4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U97"/>
  <sheetViews>
    <sheetView tabSelected="1" workbookViewId="0">
      <pane ySplit="5" topLeftCell="A69" activePane="bottomLeft" state="frozen"/>
      <selection activeCell="G1" sqref="G1"/>
      <selection pane="bottomLeft" activeCell="D81" sqref="D81"/>
    </sheetView>
  </sheetViews>
  <sheetFormatPr defaultColWidth="9.109375" defaultRowHeight="14.4" x14ac:dyDescent="0.3"/>
  <cols>
    <col min="1" max="1" width="15.33203125" style="8" customWidth="1"/>
    <col min="2" max="2" width="12.33203125" style="8" customWidth="1"/>
    <col min="3" max="3" width="14" style="8" customWidth="1"/>
    <col min="4" max="4" width="10.33203125" style="8" bestFit="1" customWidth="1"/>
    <col min="5" max="5" width="7.5546875" style="10" customWidth="1"/>
    <col min="6" max="6" width="15.6640625" style="10" customWidth="1"/>
    <col min="7" max="7" width="19.44140625" style="115" bestFit="1" customWidth="1"/>
    <col min="8" max="8" width="43.88671875" style="115" customWidth="1"/>
    <col min="9" max="9" width="10.44140625" style="10" customWidth="1"/>
    <col min="10" max="10" width="11.6640625" style="10" customWidth="1"/>
    <col min="11" max="11" width="9.44140625" style="10" customWidth="1"/>
    <col min="12" max="12" width="11" style="10" customWidth="1"/>
    <col min="13" max="13" width="9.6640625" style="10" customWidth="1"/>
    <col min="14" max="14" width="10.33203125" style="10" customWidth="1"/>
    <col min="15" max="15" width="10.44140625" style="10" customWidth="1"/>
    <col min="16" max="16" width="11.6640625" style="10" customWidth="1"/>
    <col min="17" max="17" width="10.44140625" style="10" customWidth="1"/>
    <col min="18" max="18" width="14.77734375" style="10" bestFit="1" customWidth="1"/>
    <col min="19" max="19" width="11.6640625" style="10" customWidth="1"/>
    <col min="20" max="16384" width="9.109375" style="8"/>
  </cols>
  <sheetData>
    <row r="1" spans="1:19" x14ac:dyDescent="0.3">
      <c r="A1" s="7" t="str">
        <f>Income!A1</f>
        <v>Monks Kirby Parish Council</v>
      </c>
      <c r="B1" s="7"/>
      <c r="E1" s="9" t="s">
        <v>6</v>
      </c>
      <c r="F1" s="9" t="str">
        <f>Income!J1</f>
        <v>31 March 2023</v>
      </c>
      <c r="G1" s="114"/>
      <c r="H1" s="114"/>
    </row>
    <row r="3" spans="1:19" ht="15" thickBot="1" x14ac:dyDescent="0.35">
      <c r="A3" s="7" t="s">
        <v>14</v>
      </c>
      <c r="B3" s="7"/>
      <c r="I3" s="34" t="s">
        <v>12</v>
      </c>
      <c r="J3" s="29">
        <f>I85</f>
        <v>0</v>
      </c>
    </row>
    <row r="4" spans="1:19" ht="15.6" thickTop="1" thickBot="1" x14ac:dyDescent="0.35"/>
    <row r="5" spans="1:19" s="11" customFormat="1" ht="58.2" thickBot="1" x14ac:dyDescent="0.35">
      <c r="A5" s="36" t="s">
        <v>33</v>
      </c>
      <c r="B5" s="36" t="s">
        <v>34</v>
      </c>
      <c r="C5" s="36" t="s">
        <v>35</v>
      </c>
      <c r="D5" s="37" t="s">
        <v>36</v>
      </c>
      <c r="E5" s="37" t="s">
        <v>37</v>
      </c>
      <c r="F5" s="37" t="s">
        <v>38</v>
      </c>
      <c r="G5" s="38" t="s">
        <v>39</v>
      </c>
      <c r="H5" s="38" t="s">
        <v>40</v>
      </c>
      <c r="I5" s="39" t="s">
        <v>22</v>
      </c>
      <c r="J5" s="40" t="s">
        <v>45</v>
      </c>
      <c r="K5" s="41" t="s">
        <v>41</v>
      </c>
      <c r="L5" s="41" t="s">
        <v>19</v>
      </c>
      <c r="M5" s="40" t="s">
        <v>82</v>
      </c>
      <c r="N5" s="41" t="s">
        <v>42</v>
      </c>
      <c r="O5" s="41" t="s">
        <v>43</v>
      </c>
      <c r="P5" s="42" t="s">
        <v>44</v>
      </c>
      <c r="Q5" s="104" t="s">
        <v>105</v>
      </c>
      <c r="R5" s="42" t="s">
        <v>167</v>
      </c>
      <c r="S5" s="39" t="s">
        <v>2</v>
      </c>
    </row>
    <row r="6" spans="1:19" ht="27" x14ac:dyDescent="0.3">
      <c r="A6" s="53">
        <v>44663</v>
      </c>
      <c r="B6" s="54">
        <v>44671</v>
      </c>
      <c r="C6" s="54">
        <v>44671</v>
      </c>
      <c r="D6" s="27">
        <v>1200</v>
      </c>
      <c r="E6"/>
      <c r="F6" s="27">
        <v>1083</v>
      </c>
      <c r="G6" s="55" t="s">
        <v>123</v>
      </c>
      <c r="H6" s="55" t="s">
        <v>124</v>
      </c>
      <c r="I6" s="61">
        <v>51</v>
      </c>
      <c r="L6" s="61"/>
      <c r="M6" s="61"/>
      <c r="N6" s="61"/>
      <c r="O6" s="61">
        <v>255</v>
      </c>
      <c r="P6" s="61"/>
      <c r="Q6" s="61"/>
      <c r="R6" s="61"/>
      <c r="S6" s="26">
        <f t="shared" ref="S6:S8" si="0">SUM(I6:R6)</f>
        <v>306</v>
      </c>
    </row>
    <row r="7" spans="1:19" ht="19.95" customHeight="1" x14ac:dyDescent="0.3">
      <c r="A7" s="53">
        <v>44663</v>
      </c>
      <c r="B7" s="54"/>
      <c r="C7" s="54">
        <v>44671</v>
      </c>
      <c r="D7" s="27">
        <v>1200</v>
      </c>
      <c r="E7"/>
      <c r="F7" s="27" t="s">
        <v>125</v>
      </c>
      <c r="G7" s="55" t="s">
        <v>126</v>
      </c>
      <c r="H7" s="55" t="s">
        <v>127</v>
      </c>
      <c r="I7" s="61"/>
      <c r="L7" s="61"/>
      <c r="M7" s="61"/>
      <c r="N7" s="61">
        <v>45</v>
      </c>
      <c r="O7" s="61"/>
      <c r="P7" s="61"/>
      <c r="Q7" s="61"/>
      <c r="R7" s="61"/>
      <c r="S7" s="26">
        <f t="shared" si="0"/>
        <v>45</v>
      </c>
    </row>
    <row r="8" spans="1:19" ht="26.25" customHeight="1" x14ac:dyDescent="0.3">
      <c r="A8" s="56">
        <v>44663</v>
      </c>
      <c r="B8" s="57"/>
      <c r="C8" s="57">
        <v>44671</v>
      </c>
      <c r="D8" s="58">
        <v>1200</v>
      </c>
      <c r="E8" s="59"/>
      <c r="F8" s="58" t="s">
        <v>128</v>
      </c>
      <c r="G8" s="60" t="s">
        <v>129</v>
      </c>
      <c r="H8" s="60" t="s">
        <v>130</v>
      </c>
      <c r="I8" s="61">
        <v>27</v>
      </c>
      <c r="L8" s="61">
        <v>165</v>
      </c>
      <c r="M8" s="61"/>
      <c r="N8" s="61"/>
      <c r="O8" s="61"/>
      <c r="P8" s="61"/>
      <c r="Q8" s="61"/>
      <c r="R8" s="61"/>
      <c r="S8" s="26">
        <f t="shared" si="0"/>
        <v>192</v>
      </c>
    </row>
    <row r="9" spans="1:19" ht="26.25" customHeight="1" x14ac:dyDescent="0.3">
      <c r="A9" s="56">
        <v>44671</v>
      </c>
      <c r="B9" s="57">
        <v>44671</v>
      </c>
      <c r="C9" s="57">
        <v>44671</v>
      </c>
      <c r="D9" s="58">
        <v>1201</v>
      </c>
      <c r="E9" s="59"/>
      <c r="F9" s="106">
        <v>44621</v>
      </c>
      <c r="G9" s="60" t="s">
        <v>144</v>
      </c>
      <c r="H9" s="60" t="s">
        <v>140</v>
      </c>
      <c r="I9" s="61"/>
      <c r="L9" s="61"/>
      <c r="M9" s="61"/>
      <c r="N9" s="61">
        <v>42.5</v>
      </c>
      <c r="O9" s="61"/>
      <c r="P9" s="61"/>
      <c r="Q9" s="61"/>
      <c r="R9" s="61"/>
      <c r="S9" s="26">
        <f>SUM(N9:R9)</f>
        <v>42.5</v>
      </c>
    </row>
    <row r="10" spans="1:19" x14ac:dyDescent="0.3">
      <c r="A10" s="88">
        <v>44684</v>
      </c>
      <c r="B10" s="88"/>
      <c r="C10" s="86"/>
      <c r="D10" s="87">
        <v>1212</v>
      </c>
      <c r="F10" s="103" t="s">
        <v>135</v>
      </c>
      <c r="G10" s="115" t="s">
        <v>133</v>
      </c>
      <c r="H10" s="115" t="s">
        <v>134</v>
      </c>
      <c r="O10" s="10" t="s">
        <v>85</v>
      </c>
      <c r="R10" s="10">
        <v>810</v>
      </c>
      <c r="S10" s="26">
        <f>SUM(J10:R10)</f>
        <v>810</v>
      </c>
    </row>
    <row r="11" spans="1:19" x14ac:dyDescent="0.3">
      <c r="A11" s="88">
        <v>44693</v>
      </c>
      <c r="B11" s="88"/>
      <c r="C11" s="86"/>
      <c r="D11" s="87">
        <v>1205</v>
      </c>
      <c r="F11" s="103" t="s">
        <v>138</v>
      </c>
      <c r="G11" s="115" t="s">
        <v>136</v>
      </c>
      <c r="H11" s="115" t="s">
        <v>137</v>
      </c>
      <c r="L11" s="10">
        <v>35</v>
      </c>
      <c r="S11" s="26">
        <f>SUM(K11:R11)</f>
        <v>35</v>
      </c>
    </row>
    <row r="12" spans="1:19" x14ac:dyDescent="0.3">
      <c r="A12" s="88">
        <v>44693</v>
      </c>
      <c r="B12" s="88">
        <v>44697</v>
      </c>
      <c r="C12" s="86">
        <v>44698</v>
      </c>
      <c r="D12" s="87">
        <v>1205</v>
      </c>
      <c r="F12" s="103" t="s">
        <v>139</v>
      </c>
      <c r="G12" s="115" t="s">
        <v>126</v>
      </c>
      <c r="H12" s="115" t="s">
        <v>140</v>
      </c>
      <c r="N12" s="10">
        <v>386.96</v>
      </c>
      <c r="S12" s="26">
        <f>SUM(N12:R12)</f>
        <v>386.96</v>
      </c>
    </row>
    <row r="13" spans="1:19" x14ac:dyDescent="0.3">
      <c r="A13" s="88">
        <v>44693</v>
      </c>
      <c r="B13" s="88">
        <v>44697</v>
      </c>
      <c r="C13" s="86">
        <v>44698</v>
      </c>
      <c r="D13" s="87">
        <v>1205</v>
      </c>
      <c r="F13" s="103" t="s">
        <v>141</v>
      </c>
      <c r="G13" s="115" t="s">
        <v>142</v>
      </c>
      <c r="H13" s="115" t="s">
        <v>143</v>
      </c>
      <c r="L13" s="10">
        <v>530</v>
      </c>
      <c r="S13" s="26">
        <f>SUM(L13:R13)</f>
        <v>530</v>
      </c>
    </row>
    <row r="14" spans="1:19" x14ac:dyDescent="0.3">
      <c r="A14" s="88">
        <v>44693</v>
      </c>
      <c r="B14" s="88">
        <v>44697</v>
      </c>
      <c r="C14" s="86">
        <v>44698</v>
      </c>
      <c r="D14" s="87">
        <v>1205</v>
      </c>
      <c r="E14" s="15"/>
      <c r="F14" s="106">
        <v>44652</v>
      </c>
      <c r="G14" s="115" t="s">
        <v>144</v>
      </c>
      <c r="H14" s="115" t="s">
        <v>140</v>
      </c>
      <c r="N14" s="10">
        <v>85</v>
      </c>
      <c r="S14" s="26">
        <f>SUM(M14:R14)</f>
        <v>85</v>
      </c>
    </row>
    <row r="15" spans="1:19" ht="43.2" x14ac:dyDescent="0.3">
      <c r="A15" s="88">
        <v>44693</v>
      </c>
      <c r="B15" s="108" t="s">
        <v>168</v>
      </c>
      <c r="C15" s="109" t="s">
        <v>85</v>
      </c>
      <c r="D15" s="105"/>
      <c r="E15" s="15"/>
      <c r="F15" s="107">
        <v>111910</v>
      </c>
      <c r="G15" s="115" t="s">
        <v>145</v>
      </c>
      <c r="H15" s="115" t="s">
        <v>169</v>
      </c>
      <c r="I15" s="10" t="s">
        <v>85</v>
      </c>
      <c r="O15" s="10" t="s">
        <v>85</v>
      </c>
      <c r="S15" s="26">
        <f>SUM(I15:R15)</f>
        <v>0</v>
      </c>
    </row>
    <row r="16" spans="1:19" x14ac:dyDescent="0.3">
      <c r="A16" s="88">
        <v>44693</v>
      </c>
      <c r="B16" s="88">
        <v>44697</v>
      </c>
      <c r="C16" s="86">
        <v>44698</v>
      </c>
      <c r="D16" s="87">
        <v>1206</v>
      </c>
      <c r="F16" s="103" t="s">
        <v>146</v>
      </c>
      <c r="G16" s="115" t="s">
        <v>147</v>
      </c>
      <c r="H16" s="115" t="s">
        <v>148</v>
      </c>
      <c r="L16" s="10">
        <v>40</v>
      </c>
      <c r="S16" s="26">
        <f>SUM(L16:R16)</f>
        <v>40</v>
      </c>
    </row>
    <row r="17" spans="1:19" x14ac:dyDescent="0.3">
      <c r="A17" s="88">
        <v>44693</v>
      </c>
      <c r="B17" s="88">
        <v>44697</v>
      </c>
      <c r="C17" s="86">
        <v>44698</v>
      </c>
      <c r="D17" s="87">
        <v>1206</v>
      </c>
      <c r="F17" s="103" t="s">
        <v>149</v>
      </c>
      <c r="G17" s="115" t="s">
        <v>150</v>
      </c>
      <c r="H17" s="115" t="s">
        <v>151</v>
      </c>
      <c r="M17" s="10">
        <v>500</v>
      </c>
      <c r="S17" s="26">
        <f>SUM(L17:R17)</f>
        <v>500</v>
      </c>
    </row>
    <row r="18" spans="1:19" x14ac:dyDescent="0.3">
      <c r="A18" s="88">
        <v>44693</v>
      </c>
      <c r="B18" s="88">
        <v>44699</v>
      </c>
      <c r="C18" s="86">
        <v>44699</v>
      </c>
      <c r="D18" s="87">
        <v>1206</v>
      </c>
      <c r="F18" s="103" t="s">
        <v>152</v>
      </c>
      <c r="G18" s="115" t="s">
        <v>153</v>
      </c>
      <c r="H18" s="115" t="s">
        <v>154</v>
      </c>
      <c r="P18" s="10">
        <v>125</v>
      </c>
      <c r="S18" s="26">
        <f>SUM(P18:R18)</f>
        <v>125</v>
      </c>
    </row>
    <row r="19" spans="1:19" x14ac:dyDescent="0.3">
      <c r="A19" s="88">
        <v>44726</v>
      </c>
      <c r="B19" s="88">
        <v>44726</v>
      </c>
      <c r="C19" s="86">
        <v>44727</v>
      </c>
      <c r="D19" s="87">
        <v>1212</v>
      </c>
      <c r="F19" s="107">
        <v>817575</v>
      </c>
      <c r="G19" s="115" t="s">
        <v>157</v>
      </c>
      <c r="H19" s="115" t="s">
        <v>158</v>
      </c>
      <c r="I19" s="10">
        <v>1620.97</v>
      </c>
      <c r="N19" s="10">
        <v>8104.87</v>
      </c>
      <c r="S19" s="26">
        <f>SUM(I19:R19)</f>
        <v>9725.84</v>
      </c>
    </row>
    <row r="20" spans="1:19" x14ac:dyDescent="0.3">
      <c r="A20" s="88">
        <v>44726</v>
      </c>
      <c r="B20" s="88">
        <v>44726</v>
      </c>
      <c r="C20" s="86">
        <v>44727</v>
      </c>
      <c r="D20" s="87">
        <v>1212</v>
      </c>
      <c r="F20" s="107">
        <v>514737780</v>
      </c>
      <c r="G20" s="115" t="s">
        <v>159</v>
      </c>
      <c r="H20" s="115" t="s">
        <v>160</v>
      </c>
      <c r="L20" s="10">
        <v>428.31</v>
      </c>
      <c r="S20" s="26">
        <f>SUM(L20:R20)</f>
        <v>428.31</v>
      </c>
    </row>
    <row r="21" spans="1:19" x14ac:dyDescent="0.3">
      <c r="A21" s="88">
        <v>44726</v>
      </c>
      <c r="B21" s="88">
        <v>44726</v>
      </c>
      <c r="C21" s="86">
        <v>44727</v>
      </c>
      <c r="D21" s="87">
        <v>1212</v>
      </c>
      <c r="F21" s="106">
        <v>44682</v>
      </c>
      <c r="G21" s="115" t="s">
        <v>144</v>
      </c>
      <c r="H21" s="115" t="s">
        <v>140</v>
      </c>
      <c r="N21" s="10">
        <v>85</v>
      </c>
      <c r="S21" s="26">
        <f>SUM(N21:R21)</f>
        <v>85</v>
      </c>
    </row>
    <row r="22" spans="1:19" x14ac:dyDescent="0.3">
      <c r="A22" s="88">
        <v>44726</v>
      </c>
      <c r="B22" s="88">
        <v>44726</v>
      </c>
      <c r="C22" s="86">
        <v>44727</v>
      </c>
      <c r="D22" s="87">
        <v>1212</v>
      </c>
      <c r="F22" s="103"/>
      <c r="G22" s="115" t="s">
        <v>161</v>
      </c>
      <c r="H22" s="115" t="s">
        <v>162</v>
      </c>
      <c r="K22" s="10">
        <v>912.14</v>
      </c>
      <c r="S22" s="26">
        <f>SUM(I22:R22)</f>
        <v>912.14</v>
      </c>
    </row>
    <row r="23" spans="1:19" x14ac:dyDescent="0.3">
      <c r="A23" s="88">
        <v>44726</v>
      </c>
      <c r="B23" s="88">
        <v>44726</v>
      </c>
      <c r="C23" s="86">
        <v>44727</v>
      </c>
      <c r="D23" s="87">
        <v>1212</v>
      </c>
      <c r="F23" s="103"/>
      <c r="G23" s="115" t="s">
        <v>161</v>
      </c>
      <c r="H23" s="115" t="s">
        <v>163</v>
      </c>
      <c r="L23" s="10">
        <v>177.07</v>
      </c>
      <c r="S23" s="26">
        <f>SUM(K23:R23)</f>
        <v>177.07</v>
      </c>
    </row>
    <row r="24" spans="1:19" x14ac:dyDescent="0.3">
      <c r="A24" s="88">
        <v>44726</v>
      </c>
      <c r="B24" s="88">
        <v>44726</v>
      </c>
      <c r="C24" s="86" t="s">
        <v>85</v>
      </c>
      <c r="D24" s="87">
        <v>1213</v>
      </c>
      <c r="E24" s="87">
        <v>300010</v>
      </c>
      <c r="F24" s="103"/>
      <c r="G24" s="115" t="s">
        <v>164</v>
      </c>
      <c r="H24" s="115" t="s">
        <v>165</v>
      </c>
      <c r="L24" s="10">
        <v>35.75</v>
      </c>
      <c r="S24" s="26">
        <f>SUM(K24:R24)</f>
        <v>35.75</v>
      </c>
    </row>
    <row r="25" spans="1:19" x14ac:dyDescent="0.3">
      <c r="A25" s="88">
        <v>44742</v>
      </c>
      <c r="B25" s="88"/>
      <c r="C25" s="86"/>
      <c r="D25" s="87">
        <v>1217</v>
      </c>
      <c r="F25" s="103"/>
      <c r="G25" s="115" t="s">
        <v>171</v>
      </c>
      <c r="H25" s="115" t="s">
        <v>172</v>
      </c>
      <c r="L25" s="10">
        <v>18</v>
      </c>
      <c r="S25" s="26">
        <f>SUM(K25:R25)</f>
        <v>18</v>
      </c>
    </row>
    <row r="26" spans="1:19" x14ac:dyDescent="0.3">
      <c r="A26" s="88">
        <v>44754</v>
      </c>
      <c r="B26" s="88">
        <v>44756</v>
      </c>
      <c r="C26" s="86">
        <v>44757</v>
      </c>
      <c r="D26" s="87">
        <v>1217</v>
      </c>
      <c r="F26" s="103" t="s">
        <v>173</v>
      </c>
      <c r="G26" s="115" t="s">
        <v>174</v>
      </c>
      <c r="H26" s="115" t="s">
        <v>175</v>
      </c>
      <c r="L26" s="10">
        <v>340</v>
      </c>
      <c r="S26" s="26">
        <f>SUM(L26:R26)</f>
        <v>340</v>
      </c>
    </row>
    <row r="27" spans="1:19" x14ac:dyDescent="0.3">
      <c r="A27" s="88">
        <v>44754</v>
      </c>
      <c r="B27" s="88">
        <v>44756</v>
      </c>
      <c r="C27" s="86">
        <v>44757</v>
      </c>
      <c r="D27" s="87">
        <v>1217</v>
      </c>
      <c r="F27" s="103" t="s">
        <v>176</v>
      </c>
      <c r="G27" s="115" t="s">
        <v>142</v>
      </c>
      <c r="H27" s="115" t="s">
        <v>177</v>
      </c>
      <c r="L27" s="10">
        <v>900</v>
      </c>
      <c r="N27" s="10" t="s">
        <v>85</v>
      </c>
      <c r="S27" s="26">
        <f>SUM(M27:R27)</f>
        <v>0</v>
      </c>
    </row>
    <row r="28" spans="1:19" x14ac:dyDescent="0.3">
      <c r="A28" s="88">
        <v>44754</v>
      </c>
      <c r="B28" s="88">
        <v>44756</v>
      </c>
      <c r="C28" s="86">
        <v>44757</v>
      </c>
      <c r="D28" s="87">
        <v>1217</v>
      </c>
      <c r="F28" s="103" t="s">
        <v>178</v>
      </c>
      <c r="G28" s="115" t="s">
        <v>129</v>
      </c>
      <c r="H28" s="115" t="s">
        <v>179</v>
      </c>
      <c r="I28" s="10">
        <v>6</v>
      </c>
      <c r="L28" s="10">
        <v>30</v>
      </c>
      <c r="S28" s="26">
        <f t="shared" ref="S28:S33" si="1">SUM(I28:R28)</f>
        <v>36</v>
      </c>
    </row>
    <row r="29" spans="1:19" ht="28.8" x14ac:dyDescent="0.3">
      <c r="A29" s="88">
        <v>44754</v>
      </c>
      <c r="B29" s="88">
        <v>44756</v>
      </c>
      <c r="C29" s="86">
        <v>44757</v>
      </c>
      <c r="D29" s="87">
        <v>1217</v>
      </c>
      <c r="F29" s="107">
        <v>112709</v>
      </c>
      <c r="G29" s="115" t="s">
        <v>145</v>
      </c>
      <c r="H29" s="115" t="s">
        <v>180</v>
      </c>
      <c r="I29" s="10">
        <v>5.0199999999999996</v>
      </c>
      <c r="O29" s="10">
        <v>25.11</v>
      </c>
      <c r="S29" s="26">
        <f t="shared" si="1"/>
        <v>30.13</v>
      </c>
    </row>
    <row r="30" spans="1:19" x14ac:dyDescent="0.3">
      <c r="A30" s="88">
        <v>44754</v>
      </c>
      <c r="B30" s="88">
        <v>44756</v>
      </c>
      <c r="C30" s="86">
        <v>44757</v>
      </c>
      <c r="D30" s="87">
        <v>1217</v>
      </c>
      <c r="F30" s="107">
        <v>112853</v>
      </c>
      <c r="G30" s="115" t="s">
        <v>145</v>
      </c>
      <c r="H30" s="115" t="s">
        <v>181</v>
      </c>
      <c r="I30" s="10">
        <v>5.39</v>
      </c>
      <c r="O30" s="10">
        <v>26.97</v>
      </c>
      <c r="S30" s="26">
        <f t="shared" si="1"/>
        <v>32.36</v>
      </c>
    </row>
    <row r="31" spans="1:19" ht="28.8" x14ac:dyDescent="0.3">
      <c r="A31" s="88">
        <v>44754</v>
      </c>
      <c r="B31" s="88">
        <v>44756</v>
      </c>
      <c r="C31" s="86">
        <v>44757</v>
      </c>
      <c r="D31" s="87">
        <v>1217</v>
      </c>
      <c r="F31" s="107" t="s">
        <v>182</v>
      </c>
      <c r="G31" s="115" t="s">
        <v>183</v>
      </c>
      <c r="H31" s="115" t="s">
        <v>184</v>
      </c>
      <c r="I31" s="10">
        <v>46</v>
      </c>
      <c r="L31" s="10">
        <v>230</v>
      </c>
      <c r="S31" s="26">
        <f t="shared" si="1"/>
        <v>276</v>
      </c>
    </row>
    <row r="32" spans="1:19" x14ac:dyDescent="0.3">
      <c r="A32" s="88">
        <v>44754</v>
      </c>
      <c r="B32" s="88">
        <v>44756</v>
      </c>
      <c r="C32" s="86">
        <v>44757</v>
      </c>
      <c r="D32" s="87">
        <v>1218</v>
      </c>
      <c r="F32" s="107" t="s">
        <v>185</v>
      </c>
      <c r="G32" s="115" t="s">
        <v>129</v>
      </c>
      <c r="H32" s="115" t="s">
        <v>186</v>
      </c>
      <c r="I32" s="10">
        <v>6</v>
      </c>
      <c r="L32" s="10">
        <v>30</v>
      </c>
      <c r="S32" s="26">
        <f t="shared" si="1"/>
        <v>36</v>
      </c>
    </row>
    <row r="33" spans="1:19" x14ac:dyDescent="0.3">
      <c r="A33" s="88">
        <v>44754</v>
      </c>
      <c r="B33" s="88">
        <v>44756</v>
      </c>
      <c r="C33" s="86">
        <v>44757</v>
      </c>
      <c r="D33" s="87">
        <v>1218</v>
      </c>
      <c r="F33" s="107" t="s">
        <v>187</v>
      </c>
      <c r="G33" s="115" t="s">
        <v>129</v>
      </c>
      <c r="H33" s="115" t="s">
        <v>188</v>
      </c>
      <c r="I33" s="10">
        <v>10</v>
      </c>
      <c r="L33" s="10">
        <v>50</v>
      </c>
      <c r="S33" s="26">
        <f t="shared" si="1"/>
        <v>60</v>
      </c>
    </row>
    <row r="34" spans="1:19" x14ac:dyDescent="0.3">
      <c r="A34" s="88">
        <v>44754</v>
      </c>
      <c r="B34" s="88">
        <v>44756</v>
      </c>
      <c r="C34" s="86">
        <v>44757</v>
      </c>
      <c r="D34" s="87">
        <v>1218</v>
      </c>
      <c r="F34" s="106">
        <v>44713</v>
      </c>
      <c r="G34" s="115" t="s">
        <v>144</v>
      </c>
      <c r="H34" s="115" t="s">
        <v>140</v>
      </c>
      <c r="N34" s="10">
        <v>127.5</v>
      </c>
      <c r="S34" s="26">
        <f>SUM(M34:R34)</f>
        <v>127.5</v>
      </c>
    </row>
    <row r="35" spans="1:19" ht="28.8" x14ac:dyDescent="0.3">
      <c r="A35" s="88">
        <v>44754</v>
      </c>
      <c r="B35" s="88">
        <v>44756</v>
      </c>
      <c r="C35" s="86">
        <v>44757</v>
      </c>
      <c r="D35" s="87">
        <v>1218</v>
      </c>
      <c r="F35" s="107">
        <v>7789711</v>
      </c>
      <c r="G35" s="115" t="s">
        <v>189</v>
      </c>
      <c r="H35" s="115" t="s">
        <v>190</v>
      </c>
      <c r="I35" s="10">
        <v>8</v>
      </c>
      <c r="L35" s="10">
        <v>39.99</v>
      </c>
      <c r="S35" s="26">
        <f>SUM(I35:R35)</f>
        <v>47.99</v>
      </c>
    </row>
    <row r="36" spans="1:19" x14ac:dyDescent="0.3">
      <c r="A36" s="88">
        <v>44782</v>
      </c>
      <c r="B36" s="88">
        <v>44782</v>
      </c>
      <c r="C36" s="86">
        <v>44783</v>
      </c>
      <c r="D36" s="87">
        <v>1221</v>
      </c>
      <c r="F36" s="107" t="s">
        <v>193</v>
      </c>
      <c r="G36" s="115" t="s">
        <v>142</v>
      </c>
      <c r="H36" s="115" t="s">
        <v>143</v>
      </c>
      <c r="L36" s="10">
        <v>300</v>
      </c>
      <c r="S36" s="26">
        <f t="shared" ref="S36:S77" si="2">SUM(I36:R36)</f>
        <v>300</v>
      </c>
    </row>
    <row r="37" spans="1:19" x14ac:dyDescent="0.3">
      <c r="A37" s="88">
        <v>44782</v>
      </c>
      <c r="B37" s="88">
        <v>44782</v>
      </c>
      <c r="C37" s="86">
        <v>44783</v>
      </c>
      <c r="D37" s="87">
        <v>1221</v>
      </c>
      <c r="F37" s="107" t="s">
        <v>194</v>
      </c>
      <c r="G37" s="115" t="s">
        <v>195</v>
      </c>
      <c r="H37" s="115" t="s">
        <v>196</v>
      </c>
      <c r="I37" s="10">
        <v>600</v>
      </c>
      <c r="J37" s="10">
        <v>3000</v>
      </c>
      <c r="S37" s="26">
        <f t="shared" si="2"/>
        <v>3600</v>
      </c>
    </row>
    <row r="38" spans="1:19" x14ac:dyDescent="0.3">
      <c r="A38" s="88">
        <v>44782</v>
      </c>
      <c r="B38" s="88">
        <v>44782</v>
      </c>
      <c r="C38" s="86">
        <v>44783</v>
      </c>
      <c r="D38" s="87">
        <v>1221</v>
      </c>
      <c r="F38" s="107" t="s">
        <v>197</v>
      </c>
      <c r="G38" s="115" t="s">
        <v>144</v>
      </c>
      <c r="H38" s="115" t="s">
        <v>140</v>
      </c>
      <c r="N38" s="10">
        <v>85</v>
      </c>
      <c r="S38" s="26">
        <f t="shared" si="2"/>
        <v>85</v>
      </c>
    </row>
    <row r="39" spans="1:19" x14ac:dyDescent="0.3">
      <c r="A39" s="88">
        <v>44782</v>
      </c>
      <c r="B39" s="88">
        <v>44782</v>
      </c>
      <c r="C39" s="86">
        <v>44783</v>
      </c>
      <c r="D39" s="87">
        <v>1221</v>
      </c>
      <c r="F39" s="107"/>
      <c r="G39" s="115" t="s">
        <v>161</v>
      </c>
      <c r="H39" s="115" t="s">
        <v>198</v>
      </c>
      <c r="K39" s="10">
        <v>747.34</v>
      </c>
      <c r="S39" s="26">
        <f t="shared" si="2"/>
        <v>747.34</v>
      </c>
    </row>
    <row r="40" spans="1:19" x14ac:dyDescent="0.3">
      <c r="A40" s="88">
        <v>44782</v>
      </c>
      <c r="B40" s="88">
        <v>44782</v>
      </c>
      <c r="C40" s="86">
        <v>44783</v>
      </c>
      <c r="D40" s="87">
        <v>1221</v>
      </c>
      <c r="F40" s="107"/>
      <c r="G40" s="115" t="s">
        <v>161</v>
      </c>
      <c r="H40" s="115" t="s">
        <v>199</v>
      </c>
      <c r="L40" s="10">
        <v>146.59</v>
      </c>
      <c r="S40" s="26">
        <f t="shared" si="2"/>
        <v>146.59</v>
      </c>
    </row>
    <row r="41" spans="1:19" x14ac:dyDescent="0.3">
      <c r="A41" s="88">
        <v>44782</v>
      </c>
      <c r="B41" s="88">
        <v>44782</v>
      </c>
      <c r="C41" s="86">
        <v>44783</v>
      </c>
      <c r="D41" s="87">
        <v>1221</v>
      </c>
      <c r="F41" s="107" t="s">
        <v>200</v>
      </c>
      <c r="G41" s="115" t="s">
        <v>201</v>
      </c>
      <c r="H41" s="115" t="s">
        <v>202</v>
      </c>
      <c r="L41" s="10">
        <v>400</v>
      </c>
      <c r="S41" s="26">
        <f t="shared" si="2"/>
        <v>400</v>
      </c>
    </row>
    <row r="42" spans="1:19" x14ac:dyDescent="0.3">
      <c r="A42" s="88">
        <v>44815</v>
      </c>
      <c r="B42" s="88">
        <v>44816</v>
      </c>
      <c r="C42" s="86">
        <v>44817</v>
      </c>
      <c r="D42" s="87" t="s">
        <v>217</v>
      </c>
      <c r="F42" s="107">
        <v>22388</v>
      </c>
      <c r="G42" s="115" t="s">
        <v>129</v>
      </c>
      <c r="H42" s="115" t="s">
        <v>203</v>
      </c>
      <c r="I42" s="10">
        <v>5</v>
      </c>
      <c r="L42" s="10">
        <v>25</v>
      </c>
      <c r="S42" s="26">
        <f t="shared" si="2"/>
        <v>30</v>
      </c>
    </row>
    <row r="43" spans="1:19" x14ac:dyDescent="0.3">
      <c r="A43" s="88">
        <v>44815</v>
      </c>
      <c r="B43" s="88">
        <v>44816</v>
      </c>
      <c r="C43" s="86">
        <v>44817</v>
      </c>
      <c r="D43" s="87" t="s">
        <v>217</v>
      </c>
      <c r="F43" s="107" t="s">
        <v>204</v>
      </c>
      <c r="G43" s="115" t="s">
        <v>144</v>
      </c>
      <c r="H43" s="115" t="s">
        <v>140</v>
      </c>
      <c r="N43" s="10">
        <v>127.5</v>
      </c>
      <c r="S43" s="26">
        <f t="shared" si="2"/>
        <v>127.5</v>
      </c>
    </row>
    <row r="44" spans="1:19" x14ac:dyDescent="0.3">
      <c r="A44" s="88">
        <v>44815</v>
      </c>
      <c r="B44" s="88">
        <v>44816</v>
      </c>
      <c r="C44" s="86">
        <v>44817</v>
      </c>
      <c r="D44" s="87" t="s">
        <v>217</v>
      </c>
      <c r="F44" s="107"/>
      <c r="G44" s="115" t="s">
        <v>161</v>
      </c>
      <c r="H44" s="115" t="s">
        <v>205</v>
      </c>
      <c r="K44" s="10">
        <v>176.3</v>
      </c>
      <c r="S44" s="26">
        <f t="shared" si="2"/>
        <v>176.3</v>
      </c>
    </row>
    <row r="45" spans="1:19" x14ac:dyDescent="0.3">
      <c r="A45" s="88">
        <v>44815</v>
      </c>
      <c r="B45" s="88">
        <v>44816</v>
      </c>
      <c r="C45" s="86">
        <v>44817</v>
      </c>
      <c r="D45" s="87" t="s">
        <v>217</v>
      </c>
      <c r="F45" s="107"/>
      <c r="G45" s="115" t="s">
        <v>206</v>
      </c>
      <c r="H45" s="115" t="s">
        <v>205</v>
      </c>
      <c r="K45" s="10">
        <v>375.59</v>
      </c>
      <c r="S45" s="26">
        <f t="shared" si="2"/>
        <v>375.59</v>
      </c>
    </row>
    <row r="46" spans="1:19" x14ac:dyDescent="0.3">
      <c r="A46" s="88">
        <v>44815</v>
      </c>
      <c r="B46" s="88">
        <v>44816</v>
      </c>
      <c r="C46" s="86">
        <v>44817</v>
      </c>
      <c r="D46" s="87" t="s">
        <v>217</v>
      </c>
      <c r="F46" s="107"/>
      <c r="G46" s="115" t="s">
        <v>206</v>
      </c>
      <c r="H46" s="115" t="s">
        <v>207</v>
      </c>
      <c r="L46" s="10">
        <v>59.99</v>
      </c>
      <c r="S46" s="26">
        <f t="shared" si="2"/>
        <v>59.99</v>
      </c>
    </row>
    <row r="47" spans="1:19" x14ac:dyDescent="0.3">
      <c r="A47" s="88">
        <v>44815</v>
      </c>
      <c r="B47" s="88">
        <v>44816</v>
      </c>
      <c r="C47" s="86"/>
      <c r="D47" s="87" t="s">
        <v>217</v>
      </c>
      <c r="E47" s="87">
        <v>300011</v>
      </c>
      <c r="F47" s="103"/>
      <c r="G47" s="115" t="s">
        <v>164</v>
      </c>
      <c r="H47" s="115" t="s">
        <v>165</v>
      </c>
      <c r="L47" s="10">
        <v>9.75</v>
      </c>
      <c r="S47" s="26">
        <f t="shared" si="2"/>
        <v>9.75</v>
      </c>
    </row>
    <row r="48" spans="1:19" x14ac:dyDescent="0.3">
      <c r="A48" s="88">
        <v>44829</v>
      </c>
      <c r="B48" s="88">
        <v>44830</v>
      </c>
      <c r="C48" s="86">
        <v>44833</v>
      </c>
      <c r="D48" s="87" t="s">
        <v>217</v>
      </c>
      <c r="F48" s="107" t="s">
        <v>208</v>
      </c>
      <c r="G48" s="115" t="s">
        <v>209</v>
      </c>
      <c r="H48" s="115" t="s">
        <v>210</v>
      </c>
      <c r="I48" s="10">
        <v>9</v>
      </c>
      <c r="J48" s="10">
        <v>45</v>
      </c>
      <c r="S48" s="26">
        <f t="shared" si="2"/>
        <v>54</v>
      </c>
    </row>
    <row r="49" spans="1:19" x14ac:dyDescent="0.3">
      <c r="A49" s="88">
        <v>44908</v>
      </c>
      <c r="B49" s="88"/>
      <c r="C49" s="86"/>
      <c r="D49" s="87">
        <v>1231</v>
      </c>
      <c r="F49" s="103"/>
      <c r="G49" s="115" t="s">
        <v>171</v>
      </c>
      <c r="H49" s="115" t="s">
        <v>172</v>
      </c>
      <c r="L49" s="10">
        <v>18</v>
      </c>
      <c r="S49" s="26">
        <f t="shared" si="2"/>
        <v>18</v>
      </c>
    </row>
    <row r="50" spans="1:19" x14ac:dyDescent="0.3">
      <c r="A50" s="88">
        <v>44845</v>
      </c>
      <c r="B50" s="88">
        <v>44846</v>
      </c>
      <c r="C50" s="86">
        <v>44848</v>
      </c>
      <c r="D50" s="87">
        <v>1224</v>
      </c>
      <c r="F50" s="107">
        <v>114290</v>
      </c>
      <c r="G50" s="115" t="s">
        <v>211</v>
      </c>
      <c r="H50" s="115" t="s">
        <v>212</v>
      </c>
      <c r="I50" s="10">
        <v>5.39</v>
      </c>
      <c r="O50" s="10">
        <v>26.97</v>
      </c>
      <c r="S50" s="26">
        <f t="shared" si="2"/>
        <v>32.36</v>
      </c>
    </row>
    <row r="51" spans="1:19" ht="28.8" x14ac:dyDescent="0.3">
      <c r="A51" s="88">
        <v>44845</v>
      </c>
      <c r="B51" s="88">
        <v>44846</v>
      </c>
      <c r="C51" s="86">
        <v>44848</v>
      </c>
      <c r="D51" s="87">
        <v>1224</v>
      </c>
      <c r="F51" s="107">
        <v>3000767223</v>
      </c>
      <c r="G51" s="115" t="s">
        <v>88</v>
      </c>
      <c r="H51" s="115" t="s">
        <v>213</v>
      </c>
      <c r="I51" s="10">
        <v>58</v>
      </c>
      <c r="N51" s="10">
        <v>290</v>
      </c>
      <c r="S51" s="26">
        <f t="shared" si="2"/>
        <v>348</v>
      </c>
    </row>
    <row r="52" spans="1:19" x14ac:dyDescent="0.3">
      <c r="A52" s="88">
        <v>44845</v>
      </c>
      <c r="B52" s="88">
        <v>44846</v>
      </c>
      <c r="C52" s="86">
        <v>44848</v>
      </c>
      <c r="D52" s="87">
        <v>1224</v>
      </c>
      <c r="F52" s="112" t="s">
        <v>214</v>
      </c>
      <c r="G52" s="115" t="s">
        <v>144</v>
      </c>
      <c r="H52" s="115" t="s">
        <v>140</v>
      </c>
      <c r="N52" s="10">
        <v>85</v>
      </c>
      <c r="S52" s="26">
        <f t="shared" si="2"/>
        <v>85</v>
      </c>
    </row>
    <row r="53" spans="1:19" x14ac:dyDescent="0.3">
      <c r="A53" s="88">
        <v>44845</v>
      </c>
      <c r="B53" s="88">
        <v>44846</v>
      </c>
      <c r="C53" s="86">
        <v>44848</v>
      </c>
      <c r="D53" s="87">
        <v>1224</v>
      </c>
      <c r="F53" s="107">
        <v>543</v>
      </c>
      <c r="G53" s="115" t="s">
        <v>215</v>
      </c>
      <c r="H53" s="115" t="s">
        <v>216</v>
      </c>
      <c r="N53" s="10">
        <v>300</v>
      </c>
      <c r="S53" s="26">
        <f t="shared" si="2"/>
        <v>300</v>
      </c>
    </row>
    <row r="54" spans="1:19" x14ac:dyDescent="0.3">
      <c r="A54" s="88">
        <v>44845</v>
      </c>
      <c r="B54" s="88">
        <v>44846</v>
      </c>
      <c r="C54" s="86">
        <v>44848</v>
      </c>
      <c r="D54" s="87">
        <v>1224</v>
      </c>
      <c r="E54" s="113" t="s">
        <v>223</v>
      </c>
      <c r="F54" s="107"/>
      <c r="G54" s="115" t="s">
        <v>218</v>
      </c>
      <c r="H54" s="115" t="s">
        <v>219</v>
      </c>
      <c r="P54" s="10">
        <v>60</v>
      </c>
      <c r="S54" s="26">
        <f t="shared" si="2"/>
        <v>60</v>
      </c>
    </row>
    <row r="55" spans="1:19" x14ac:dyDescent="0.3">
      <c r="A55" s="88">
        <v>44845</v>
      </c>
      <c r="B55" s="88">
        <v>44846</v>
      </c>
      <c r="C55" s="86">
        <v>44848</v>
      </c>
      <c r="D55" s="87">
        <v>1224</v>
      </c>
      <c r="F55" s="107" t="s">
        <v>222</v>
      </c>
      <c r="G55" s="115" t="s">
        <v>220</v>
      </c>
      <c r="H55" s="115" t="s">
        <v>221</v>
      </c>
      <c r="I55" s="10">
        <v>40</v>
      </c>
      <c r="L55" s="10">
        <v>200</v>
      </c>
      <c r="S55" s="26">
        <f t="shared" si="2"/>
        <v>240</v>
      </c>
    </row>
    <row r="56" spans="1:19" x14ac:dyDescent="0.3">
      <c r="A56" s="88">
        <v>44845</v>
      </c>
      <c r="B56" s="88">
        <v>44846</v>
      </c>
      <c r="C56" s="86">
        <v>44848</v>
      </c>
      <c r="D56" s="87">
        <v>1225</v>
      </c>
      <c r="E56" s="113" t="s">
        <v>224</v>
      </c>
      <c r="F56" s="107"/>
      <c r="G56" s="115" t="s">
        <v>225</v>
      </c>
      <c r="H56" s="115" t="s">
        <v>226</v>
      </c>
      <c r="P56" s="10">
        <v>15</v>
      </c>
      <c r="S56" s="26">
        <f t="shared" si="2"/>
        <v>15</v>
      </c>
    </row>
    <row r="57" spans="1:19" x14ac:dyDescent="0.3">
      <c r="A57" s="88">
        <v>44873</v>
      </c>
      <c r="B57" s="88">
        <v>44873</v>
      </c>
      <c r="C57" s="86">
        <v>44874</v>
      </c>
      <c r="D57" s="87">
        <v>1231</v>
      </c>
      <c r="F57" s="107" t="s">
        <v>230</v>
      </c>
      <c r="G57" s="115" t="s">
        <v>144</v>
      </c>
      <c r="H57" s="115" t="s">
        <v>231</v>
      </c>
      <c r="N57" s="10">
        <v>85</v>
      </c>
      <c r="S57" s="26">
        <f t="shared" si="2"/>
        <v>85</v>
      </c>
    </row>
    <row r="58" spans="1:19" x14ac:dyDescent="0.3">
      <c r="A58" s="88">
        <v>44908</v>
      </c>
      <c r="B58" s="88">
        <v>44908</v>
      </c>
      <c r="C58" s="86">
        <v>44909</v>
      </c>
      <c r="D58" s="87">
        <v>1231</v>
      </c>
      <c r="F58" s="107" t="s">
        <v>227</v>
      </c>
      <c r="G58" s="115" t="s">
        <v>228</v>
      </c>
      <c r="H58" s="115" t="s">
        <v>229</v>
      </c>
      <c r="I58" s="10">
        <v>33</v>
      </c>
      <c r="N58" s="10">
        <v>165</v>
      </c>
      <c r="S58" s="26">
        <f t="shared" ref="S58:S60" si="3">SUM(I58:R58)</f>
        <v>198</v>
      </c>
    </row>
    <row r="59" spans="1:19" x14ac:dyDescent="0.3">
      <c r="A59" s="88">
        <v>44908</v>
      </c>
      <c r="B59" s="88"/>
      <c r="C59" s="86"/>
      <c r="D59" s="87">
        <v>1231</v>
      </c>
      <c r="F59" s="107" t="s">
        <v>232</v>
      </c>
      <c r="G59" s="115" t="s">
        <v>233</v>
      </c>
      <c r="H59" s="115" t="s">
        <v>244</v>
      </c>
      <c r="R59" s="10">
        <v>810</v>
      </c>
      <c r="S59" s="26">
        <f t="shared" si="3"/>
        <v>810</v>
      </c>
    </row>
    <row r="60" spans="1:19" x14ac:dyDescent="0.3">
      <c r="A60" s="88">
        <v>44908</v>
      </c>
      <c r="B60" s="88">
        <v>44908</v>
      </c>
      <c r="C60" s="86">
        <v>44909</v>
      </c>
      <c r="D60" s="87">
        <v>1231</v>
      </c>
      <c r="F60" s="107" t="s">
        <v>234</v>
      </c>
      <c r="G60" s="115" t="s">
        <v>237</v>
      </c>
      <c r="H60" s="115" t="s">
        <v>238</v>
      </c>
      <c r="I60" s="10">
        <v>15.48</v>
      </c>
      <c r="O60" s="10">
        <v>309.60000000000002</v>
      </c>
      <c r="S60" s="26">
        <f t="shared" si="3"/>
        <v>325.08000000000004</v>
      </c>
    </row>
    <row r="61" spans="1:19" x14ac:dyDescent="0.3">
      <c r="A61" s="88">
        <v>44908</v>
      </c>
      <c r="B61" s="88">
        <v>44908</v>
      </c>
      <c r="C61" s="86">
        <v>44909</v>
      </c>
      <c r="D61" s="87">
        <v>1231</v>
      </c>
      <c r="F61" s="107" t="s">
        <v>235</v>
      </c>
      <c r="G61" s="115" t="s">
        <v>237</v>
      </c>
      <c r="H61" s="115" t="s">
        <v>239</v>
      </c>
      <c r="I61" s="10">
        <v>12.48</v>
      </c>
      <c r="O61" s="10">
        <v>249.68</v>
      </c>
      <c r="S61" s="26">
        <f t="shared" si="2"/>
        <v>262.16000000000003</v>
      </c>
    </row>
    <row r="62" spans="1:19" x14ac:dyDescent="0.3">
      <c r="A62" s="88">
        <v>44908</v>
      </c>
      <c r="B62" s="88">
        <v>44908</v>
      </c>
      <c r="C62" s="86">
        <v>44909</v>
      </c>
      <c r="D62" s="87">
        <v>1231</v>
      </c>
      <c r="F62" s="107" t="s">
        <v>236</v>
      </c>
      <c r="G62" s="115" t="s">
        <v>237</v>
      </c>
      <c r="H62" s="115" t="s">
        <v>240</v>
      </c>
      <c r="I62" s="10">
        <v>11.63</v>
      </c>
      <c r="O62" s="10">
        <v>232.65</v>
      </c>
      <c r="S62" s="26">
        <f t="shared" si="2"/>
        <v>244.28</v>
      </c>
    </row>
    <row r="63" spans="1:19" x14ac:dyDescent="0.3">
      <c r="A63" s="88">
        <v>44908</v>
      </c>
      <c r="B63" s="88">
        <v>44908</v>
      </c>
      <c r="C63" s="86">
        <v>44909</v>
      </c>
      <c r="D63" s="87">
        <v>1231</v>
      </c>
      <c r="F63" s="15" t="s">
        <v>241</v>
      </c>
      <c r="G63" s="115" t="s">
        <v>144</v>
      </c>
      <c r="H63" s="115" t="s">
        <v>231</v>
      </c>
      <c r="N63" s="10">
        <v>106.25</v>
      </c>
      <c r="S63" s="26">
        <f t="shared" si="2"/>
        <v>106.25</v>
      </c>
    </row>
    <row r="64" spans="1:19" x14ac:dyDescent="0.3">
      <c r="A64" s="88">
        <v>44908</v>
      </c>
      <c r="B64" s="88">
        <v>44908</v>
      </c>
      <c r="C64" s="86">
        <v>44909</v>
      </c>
      <c r="D64" s="87">
        <v>1231</v>
      </c>
      <c r="F64" s="107" t="s">
        <v>241</v>
      </c>
      <c r="G64" s="115" t="s">
        <v>142</v>
      </c>
      <c r="H64" s="115" t="s">
        <v>242</v>
      </c>
      <c r="L64" s="10">
        <v>1200</v>
      </c>
      <c r="S64" s="26">
        <f t="shared" si="2"/>
        <v>1200</v>
      </c>
    </row>
    <row r="65" spans="1:21" x14ac:dyDescent="0.3">
      <c r="A65" s="88">
        <v>44908</v>
      </c>
      <c r="B65" s="88">
        <v>44908</v>
      </c>
      <c r="C65" s="86">
        <v>44909</v>
      </c>
      <c r="D65" s="87">
        <v>1231</v>
      </c>
      <c r="F65" s="107" t="s">
        <v>248</v>
      </c>
      <c r="G65" s="115" t="s">
        <v>206</v>
      </c>
      <c r="H65" s="115" t="s">
        <v>243</v>
      </c>
      <c r="K65" s="10">
        <v>666.86</v>
      </c>
      <c r="S65" s="26">
        <f t="shared" si="2"/>
        <v>666.86</v>
      </c>
    </row>
    <row r="66" spans="1:21" x14ac:dyDescent="0.3">
      <c r="A66" s="88">
        <v>44908</v>
      </c>
      <c r="B66" s="88">
        <v>44908</v>
      </c>
      <c r="C66" s="86">
        <v>44909</v>
      </c>
      <c r="D66" s="87">
        <v>1231</v>
      </c>
      <c r="E66" s="113" t="s">
        <v>245</v>
      </c>
      <c r="F66" s="107" t="s">
        <v>248</v>
      </c>
      <c r="G66" s="115" t="s">
        <v>246</v>
      </c>
      <c r="H66" s="115" t="s">
        <v>247</v>
      </c>
      <c r="L66" s="10">
        <v>32.5</v>
      </c>
      <c r="S66" s="26">
        <f t="shared" si="2"/>
        <v>32.5</v>
      </c>
    </row>
    <row r="67" spans="1:21" x14ac:dyDescent="0.3">
      <c r="A67" s="88">
        <v>44936</v>
      </c>
      <c r="B67" s="88">
        <v>44926</v>
      </c>
      <c r="C67" s="86">
        <v>44936</v>
      </c>
      <c r="D67" s="87">
        <v>1235</v>
      </c>
      <c r="F67" s="107"/>
      <c r="G67" s="115" t="s">
        <v>171</v>
      </c>
      <c r="H67" s="115" t="s">
        <v>172</v>
      </c>
      <c r="L67" s="10">
        <v>18</v>
      </c>
      <c r="S67" s="26">
        <f t="shared" si="2"/>
        <v>18</v>
      </c>
    </row>
    <row r="68" spans="1:21" x14ac:dyDescent="0.3">
      <c r="A68" s="88">
        <v>44936</v>
      </c>
      <c r="B68" s="88">
        <v>44937</v>
      </c>
      <c r="C68" s="86">
        <v>44938</v>
      </c>
      <c r="D68" s="87">
        <v>1235</v>
      </c>
      <c r="E68" s="113"/>
      <c r="F68" s="113" t="s">
        <v>254</v>
      </c>
      <c r="G68" s="115" t="s">
        <v>249</v>
      </c>
      <c r="H68" s="115" t="s">
        <v>250</v>
      </c>
      <c r="N68" s="10">
        <v>50</v>
      </c>
      <c r="S68" s="26">
        <f t="shared" si="2"/>
        <v>50</v>
      </c>
    </row>
    <row r="69" spans="1:21" x14ac:dyDescent="0.3">
      <c r="A69" s="88">
        <v>44940</v>
      </c>
      <c r="B69" s="88">
        <v>44937</v>
      </c>
      <c r="C69" s="86">
        <v>44938</v>
      </c>
      <c r="D69" s="87">
        <v>1235</v>
      </c>
      <c r="F69" s="107"/>
      <c r="G69" s="115" t="s">
        <v>251</v>
      </c>
      <c r="H69" s="115" t="s">
        <v>252</v>
      </c>
      <c r="O69" s="10">
        <v>0</v>
      </c>
      <c r="S69" s="26">
        <f t="shared" si="2"/>
        <v>0</v>
      </c>
    </row>
    <row r="70" spans="1:21" x14ac:dyDescent="0.3">
      <c r="A70" s="88">
        <v>44971</v>
      </c>
      <c r="B70" s="88">
        <v>44972</v>
      </c>
      <c r="C70" s="86">
        <v>44978</v>
      </c>
      <c r="D70" s="87">
        <v>1237</v>
      </c>
      <c r="F70" s="107" t="s">
        <v>255</v>
      </c>
      <c r="G70" s="115" t="s">
        <v>256</v>
      </c>
      <c r="H70" s="115" t="s">
        <v>257</v>
      </c>
      <c r="I70" s="10">
        <v>300</v>
      </c>
      <c r="J70" s="10">
        <v>1500</v>
      </c>
      <c r="S70" s="26">
        <f t="shared" si="2"/>
        <v>1800</v>
      </c>
    </row>
    <row r="71" spans="1:21" x14ac:dyDescent="0.3">
      <c r="A71" s="88">
        <v>44971</v>
      </c>
      <c r="B71" s="88">
        <v>44972</v>
      </c>
      <c r="C71" s="86">
        <v>44978</v>
      </c>
      <c r="D71" s="87">
        <v>1237</v>
      </c>
      <c r="F71" s="107" t="s">
        <v>258</v>
      </c>
      <c r="G71" s="115" t="s">
        <v>144</v>
      </c>
      <c r="H71" s="115" t="s">
        <v>259</v>
      </c>
      <c r="N71" s="10">
        <v>42.5</v>
      </c>
      <c r="S71" s="26">
        <f t="shared" si="2"/>
        <v>42.5</v>
      </c>
    </row>
    <row r="72" spans="1:21" x14ac:dyDescent="0.3">
      <c r="A72" s="88">
        <v>44971</v>
      </c>
      <c r="B72" s="88">
        <v>44972</v>
      </c>
      <c r="C72" s="86">
        <v>44978</v>
      </c>
      <c r="D72" s="87">
        <v>1237</v>
      </c>
      <c r="F72" s="107">
        <v>76</v>
      </c>
      <c r="G72" s="115" t="s">
        <v>129</v>
      </c>
      <c r="H72" s="115" t="s">
        <v>261</v>
      </c>
      <c r="I72" s="10">
        <v>12</v>
      </c>
      <c r="L72" s="10">
        <v>60</v>
      </c>
      <c r="S72" s="26">
        <f t="shared" si="2"/>
        <v>72</v>
      </c>
    </row>
    <row r="73" spans="1:21" x14ac:dyDescent="0.3">
      <c r="A73" s="88">
        <v>44971</v>
      </c>
      <c r="B73" s="88">
        <v>44972</v>
      </c>
      <c r="C73" s="86">
        <v>44978</v>
      </c>
      <c r="D73" s="87">
        <v>1237</v>
      </c>
      <c r="F73" s="107" t="s">
        <v>262</v>
      </c>
      <c r="G73" s="115" t="s">
        <v>251</v>
      </c>
      <c r="H73" s="115" t="s">
        <v>263</v>
      </c>
      <c r="I73" s="10">
        <v>9.39</v>
      </c>
      <c r="O73" s="10">
        <v>187.8</v>
      </c>
      <c r="S73" s="26">
        <f t="shared" si="2"/>
        <v>197.19</v>
      </c>
    </row>
    <row r="74" spans="1:21" x14ac:dyDescent="0.3">
      <c r="A74" s="88">
        <v>44999</v>
      </c>
      <c r="B74" s="88">
        <v>45000</v>
      </c>
      <c r="C74" s="86">
        <v>45001</v>
      </c>
      <c r="D74" s="87">
        <v>1241</v>
      </c>
      <c r="F74" s="107" t="s">
        <v>266</v>
      </c>
      <c r="G74" s="115" t="s">
        <v>144</v>
      </c>
      <c r="H74" s="115" t="s">
        <v>231</v>
      </c>
      <c r="N74" s="10">
        <v>85</v>
      </c>
      <c r="S74" s="26">
        <f t="shared" si="2"/>
        <v>85</v>
      </c>
    </row>
    <row r="75" spans="1:21" x14ac:dyDescent="0.3">
      <c r="A75" s="88">
        <v>44999</v>
      </c>
      <c r="B75" s="88">
        <v>45000</v>
      </c>
      <c r="C75" s="86">
        <v>45001</v>
      </c>
      <c r="D75" s="87">
        <v>1241</v>
      </c>
      <c r="F75" s="107" t="s">
        <v>267</v>
      </c>
      <c r="G75" s="115" t="s">
        <v>246</v>
      </c>
      <c r="H75" s="115" t="s">
        <v>247</v>
      </c>
      <c r="L75" s="10">
        <v>39</v>
      </c>
      <c r="S75" s="26">
        <f t="shared" si="2"/>
        <v>39</v>
      </c>
    </row>
    <row r="76" spans="1:21" x14ac:dyDescent="0.3">
      <c r="A76" s="88">
        <v>44999</v>
      </c>
      <c r="B76" s="88">
        <v>45000</v>
      </c>
      <c r="C76" s="86">
        <v>45001</v>
      </c>
      <c r="D76" s="87">
        <v>1241</v>
      </c>
      <c r="F76" s="107" t="s">
        <v>267</v>
      </c>
      <c r="G76" s="115" t="s">
        <v>206</v>
      </c>
      <c r="H76" s="115" t="s">
        <v>243</v>
      </c>
      <c r="K76" s="10">
        <v>682.19</v>
      </c>
      <c r="S76" s="26">
        <f t="shared" si="2"/>
        <v>682.19</v>
      </c>
    </row>
    <row r="77" spans="1:21" x14ac:dyDescent="0.3">
      <c r="A77" s="119">
        <v>45027</v>
      </c>
      <c r="B77" s="119">
        <v>45016</v>
      </c>
      <c r="C77" s="120">
        <v>45027</v>
      </c>
      <c r="D77" s="121">
        <v>1247</v>
      </c>
      <c r="E77" s="122"/>
      <c r="F77" s="123"/>
      <c r="G77" s="124" t="s">
        <v>171</v>
      </c>
      <c r="H77" s="124" t="s">
        <v>172</v>
      </c>
      <c r="L77" s="10">
        <v>18</v>
      </c>
      <c r="S77" s="26">
        <f t="shared" si="2"/>
        <v>18</v>
      </c>
    </row>
    <row r="78" spans="1:21" x14ac:dyDescent="0.3">
      <c r="A78" s="87" t="s">
        <v>85</v>
      </c>
      <c r="B78" s="35"/>
      <c r="F78" s="15"/>
      <c r="S78" s="26">
        <f t="shared" ref="S78" si="4">SUM(I78:R78)</f>
        <v>0</v>
      </c>
      <c r="U78" s="8" t="s">
        <v>85</v>
      </c>
    </row>
    <row r="79" spans="1:21" ht="15" thickBot="1" x14ac:dyDescent="0.35">
      <c r="F79" s="15"/>
      <c r="I79" s="18">
        <f t="shared" ref="I79:R79" si="5">SUM(I6:I78)</f>
        <v>2896.75</v>
      </c>
      <c r="J79" s="18">
        <f t="shared" si="5"/>
        <v>4545</v>
      </c>
      <c r="K79" s="18">
        <f t="shared" si="5"/>
        <v>3560.42</v>
      </c>
      <c r="L79" s="18">
        <f t="shared" si="5"/>
        <v>5575.95</v>
      </c>
      <c r="M79" s="18">
        <f t="shared" si="5"/>
        <v>500</v>
      </c>
      <c r="N79" s="18">
        <f t="shared" si="5"/>
        <v>10298.08</v>
      </c>
      <c r="O79" s="18">
        <f t="shared" si="5"/>
        <v>1313.7800000000002</v>
      </c>
      <c r="P79" s="18">
        <f t="shared" si="5"/>
        <v>200</v>
      </c>
      <c r="Q79" s="18">
        <f t="shared" si="5"/>
        <v>0</v>
      </c>
      <c r="R79" s="18">
        <f t="shared" si="5"/>
        <v>1620</v>
      </c>
      <c r="S79" s="18">
        <f>SUM(I79:R79)</f>
        <v>30509.979999999996</v>
      </c>
    </row>
    <row r="80" spans="1:21" ht="15" thickTop="1" x14ac:dyDescent="0.3">
      <c r="F80" s="15"/>
      <c r="I80" s="10" t="s">
        <v>87</v>
      </c>
      <c r="K80" s="10" t="s">
        <v>87</v>
      </c>
      <c r="L80" s="10" t="s">
        <v>87</v>
      </c>
      <c r="M80" s="10" t="s">
        <v>87</v>
      </c>
      <c r="N80" s="10" t="s">
        <v>87</v>
      </c>
      <c r="O80" s="10" t="s">
        <v>87</v>
      </c>
      <c r="P80" s="10" t="s">
        <v>87</v>
      </c>
    </row>
    <row r="81" spans="1:19" x14ac:dyDescent="0.3">
      <c r="A81" s="30" t="s">
        <v>85</v>
      </c>
      <c r="E81" s="8"/>
      <c r="F81" s="87"/>
      <c r="G81" s="118"/>
      <c r="H81" s="116" t="s">
        <v>10</v>
      </c>
      <c r="I81" s="8"/>
      <c r="J81" s="8"/>
    </row>
    <row r="82" spans="1:19" ht="15" thickBot="1" x14ac:dyDescent="0.35">
      <c r="A82" t="s">
        <v>85</v>
      </c>
      <c r="E82" s="8"/>
      <c r="F82" s="87"/>
      <c r="G82" s="118"/>
      <c r="H82" s="117" t="s">
        <v>46</v>
      </c>
      <c r="I82" s="18">
        <f>S79</f>
        <v>30509.979999999996</v>
      </c>
      <c r="J82" s="8"/>
      <c r="S82" s="8"/>
    </row>
    <row r="83" spans="1:19" ht="15.6" thickTop="1" thickBot="1" x14ac:dyDescent="0.35">
      <c r="A83" s="74" t="s">
        <v>85</v>
      </c>
      <c r="E83" s="8"/>
      <c r="F83" s="87"/>
      <c r="G83" s="118"/>
      <c r="H83" s="117" t="s">
        <v>8</v>
      </c>
      <c r="I83" s="18">
        <f>SUM(I79:R79)</f>
        <v>30509.979999999996</v>
      </c>
      <c r="J83" s="8"/>
      <c r="S83" s="8"/>
    </row>
    <row r="84" spans="1:19" ht="15" thickTop="1" x14ac:dyDescent="0.3">
      <c r="A84" s="74" t="s">
        <v>85</v>
      </c>
      <c r="E84" s="8"/>
      <c r="F84" s="87"/>
      <c r="G84" s="118"/>
      <c r="H84" s="117"/>
      <c r="J84" s="8"/>
      <c r="S84" s="8"/>
    </row>
    <row r="85" spans="1:19" ht="15" thickBot="1" x14ac:dyDescent="0.35">
      <c r="A85" s="74" t="s">
        <v>85</v>
      </c>
      <c r="E85" s="8"/>
      <c r="F85" s="8"/>
      <c r="G85" s="118"/>
      <c r="H85" s="117" t="s">
        <v>9</v>
      </c>
      <c r="I85" s="18">
        <f>I82-I83</f>
        <v>0</v>
      </c>
      <c r="M85" s="13"/>
      <c r="N85" s="13"/>
      <c r="S85" s="8"/>
    </row>
    <row r="86" spans="1:19" ht="15" thickTop="1" x14ac:dyDescent="0.3">
      <c r="A86" s="62" t="s">
        <v>85</v>
      </c>
      <c r="M86" s="13"/>
      <c r="N86" s="13"/>
    </row>
    <row r="87" spans="1:19" x14ac:dyDescent="0.3">
      <c r="A87" s="74" t="s">
        <v>85</v>
      </c>
      <c r="C87" s="20"/>
      <c r="M87" s="13"/>
      <c r="N87" s="13"/>
    </row>
    <row r="88" spans="1:19" x14ac:dyDescent="0.3">
      <c r="A88"/>
      <c r="C88" s="20"/>
      <c r="M88" s="13"/>
      <c r="N88" s="13"/>
    </row>
    <row r="89" spans="1:19" x14ac:dyDescent="0.3">
      <c r="A89"/>
      <c r="C89" s="20"/>
      <c r="M89" s="13"/>
      <c r="N89" s="13"/>
    </row>
    <row r="90" spans="1:19" x14ac:dyDescent="0.3">
      <c r="A90" s="30"/>
      <c r="C90" s="20"/>
      <c r="M90" s="13"/>
      <c r="N90" s="13"/>
    </row>
    <row r="91" spans="1:19" x14ac:dyDescent="0.3">
      <c r="A91"/>
      <c r="M91" s="13"/>
      <c r="N91" s="13"/>
    </row>
    <row r="92" spans="1:19" x14ac:dyDescent="0.3">
      <c r="A92"/>
      <c r="M92" s="13"/>
      <c r="N92" s="13"/>
    </row>
    <row r="93" spans="1:19" x14ac:dyDescent="0.3">
      <c r="A93" s="30"/>
      <c r="M93" s="13"/>
      <c r="N93" s="13"/>
    </row>
    <row r="94" spans="1:19" x14ac:dyDescent="0.3">
      <c r="A94"/>
      <c r="M94" s="13"/>
      <c r="N94" s="13"/>
    </row>
    <row r="95" spans="1:19" x14ac:dyDescent="0.3">
      <c r="M95" s="13"/>
      <c r="N95" s="13"/>
    </row>
    <row r="96" spans="1:19" x14ac:dyDescent="0.3">
      <c r="M96" s="13"/>
      <c r="N96" s="13"/>
    </row>
    <row r="97" spans="13:14" x14ac:dyDescent="0.3">
      <c r="M97" s="13"/>
      <c r="N97" s="13"/>
    </row>
  </sheetData>
  <phoneticPr fontId="0" type="noConversion"/>
  <printOptions gridLines="1"/>
  <pageMargins left="0.35433070866141736" right="0.35433070866141736" top="0.59055118110236227" bottom="0.59055118110236227" header="0.51181102362204722" footer="0.51181102362204722"/>
  <pageSetup paperSize="9" scale="55" fitToHeight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L38"/>
  <sheetViews>
    <sheetView zoomScale="95" workbookViewId="0">
      <selection activeCell="E6" sqref="E6"/>
    </sheetView>
  </sheetViews>
  <sheetFormatPr defaultColWidth="8.77734375" defaultRowHeight="13.2" x14ac:dyDescent="0.25"/>
  <cols>
    <col min="1" max="2" width="9.109375" style="2"/>
    <col min="3" max="3" width="18.33203125" style="2" bestFit="1" customWidth="1"/>
    <col min="4" max="4" width="13.44140625" style="2" customWidth="1"/>
    <col min="5" max="5" width="12.109375" style="3" customWidth="1"/>
  </cols>
  <sheetData>
    <row r="1" spans="1:7" x14ac:dyDescent="0.25">
      <c r="A1" s="1" t="str">
        <f>Income!A1</f>
        <v>Monks Kirby Parish Council</v>
      </c>
      <c r="D1" s="4" t="s">
        <v>6</v>
      </c>
      <c r="E1" s="5" t="str">
        <f>Income!J1</f>
        <v>31 March 2023</v>
      </c>
    </row>
    <row r="3" spans="1:7" x14ac:dyDescent="0.25">
      <c r="A3" s="1" t="s">
        <v>106</v>
      </c>
    </row>
    <row r="6" spans="1:7" x14ac:dyDescent="0.25">
      <c r="A6" s="4" t="s">
        <v>7</v>
      </c>
      <c r="D6" s="64"/>
      <c r="E6" s="64">
        <v>5199.41</v>
      </c>
      <c r="G6" s="74" t="s">
        <v>85</v>
      </c>
    </row>
    <row r="7" spans="1:7" x14ac:dyDescent="0.25">
      <c r="D7" s="64"/>
      <c r="E7" s="65"/>
    </row>
    <row r="8" spans="1:7" x14ac:dyDescent="0.25">
      <c r="A8" s="2" t="s">
        <v>3</v>
      </c>
      <c r="D8" s="64"/>
      <c r="E8" s="65">
        <f>Income!V20-Income!T20-Income!S20</f>
        <v>37524.420000000006</v>
      </c>
    </row>
    <row r="9" spans="1:7" x14ac:dyDescent="0.25">
      <c r="A9" s="2" t="s">
        <v>119</v>
      </c>
      <c r="D9" s="64"/>
      <c r="E9" s="65">
        <f>Income!T20</f>
        <v>9725.84</v>
      </c>
    </row>
    <row r="10" spans="1:7" x14ac:dyDescent="0.25">
      <c r="A10" s="2" t="s">
        <v>4</v>
      </c>
      <c r="D10" s="64"/>
      <c r="E10" s="65">
        <f>-Expenditure!S79+Expenditure!Q79</f>
        <v>-30509.979999999996</v>
      </c>
    </row>
    <row r="11" spans="1:7" x14ac:dyDescent="0.25">
      <c r="A11" s="2" t="s">
        <v>120</v>
      </c>
      <c r="D11" s="64"/>
      <c r="E11" s="65">
        <f>-Expenditure!Q79</f>
        <v>0</v>
      </c>
    </row>
    <row r="12" spans="1:7" x14ac:dyDescent="0.25">
      <c r="D12" s="64"/>
      <c r="E12" s="65"/>
    </row>
    <row r="13" spans="1:7" ht="13.8" thickBot="1" x14ac:dyDescent="0.3">
      <c r="A13" s="4" t="s">
        <v>5</v>
      </c>
      <c r="D13" s="64"/>
      <c r="E13" s="66">
        <f>SUM(E6:E12)</f>
        <v>21939.690000000002</v>
      </c>
    </row>
    <row r="14" spans="1:7" ht="13.8" thickTop="1" x14ac:dyDescent="0.25">
      <c r="D14" s="64"/>
      <c r="E14" s="64"/>
    </row>
    <row r="15" spans="1:7" x14ac:dyDescent="0.25">
      <c r="D15" s="64"/>
      <c r="E15" s="64"/>
    </row>
    <row r="16" spans="1:7" x14ac:dyDescent="0.25">
      <c r="A16" s="6" t="s">
        <v>268</v>
      </c>
      <c r="D16" s="64"/>
      <c r="E16" s="64">
        <v>21939.69</v>
      </c>
    </row>
    <row r="17" spans="1:12" x14ac:dyDescent="0.25">
      <c r="D17" s="64"/>
      <c r="E17" s="64"/>
    </row>
    <row r="18" spans="1:12" x14ac:dyDescent="0.25">
      <c r="A18" s="2" t="s">
        <v>47</v>
      </c>
      <c r="D18" s="64" t="s">
        <v>85</v>
      </c>
      <c r="E18" s="89">
        <v>0</v>
      </c>
    </row>
    <row r="19" spans="1:12" x14ac:dyDescent="0.25">
      <c r="D19" s="64"/>
      <c r="E19" s="64"/>
    </row>
    <row r="20" spans="1:12" ht="14.4" x14ac:dyDescent="0.3">
      <c r="A20" s="6" t="s">
        <v>86</v>
      </c>
      <c r="C20" s="6"/>
      <c r="D20" s="67"/>
      <c r="E20" s="67">
        <v>0</v>
      </c>
      <c r="G20" s="74" t="s">
        <v>85</v>
      </c>
    </row>
    <row r="21" spans="1:12" ht="14.4" x14ac:dyDescent="0.3">
      <c r="B21" s="8"/>
      <c r="D21" s="67"/>
      <c r="E21" s="67"/>
      <c r="G21" s="74" t="s">
        <v>85</v>
      </c>
    </row>
    <row r="22" spans="1:12" ht="14.4" x14ac:dyDescent="0.3">
      <c r="B22" s="8"/>
      <c r="C22" s="6" t="s">
        <v>85</v>
      </c>
      <c r="D22" s="67"/>
      <c r="E22" s="67" t="s">
        <v>85</v>
      </c>
      <c r="G22" s="74" t="s">
        <v>85</v>
      </c>
      <c r="L22" s="74" t="s">
        <v>85</v>
      </c>
    </row>
    <row r="23" spans="1:12" ht="14.4" x14ac:dyDescent="0.3">
      <c r="B23" s="8"/>
      <c r="C23" s="6"/>
      <c r="D23" s="67"/>
      <c r="E23" s="67"/>
      <c r="G23" s="74" t="s">
        <v>85</v>
      </c>
      <c r="L23" s="74" t="s">
        <v>85</v>
      </c>
    </row>
    <row r="24" spans="1:12" ht="14.4" x14ac:dyDescent="0.3">
      <c r="C24" s="6"/>
      <c r="D24" s="67"/>
      <c r="E24" s="67"/>
      <c r="G24" s="74" t="s">
        <v>85</v>
      </c>
      <c r="L24" s="74" t="s">
        <v>85</v>
      </c>
    </row>
    <row r="25" spans="1:12" ht="14.4" x14ac:dyDescent="0.3">
      <c r="A25" s="23"/>
      <c r="C25" s="6"/>
      <c r="D25" s="67"/>
      <c r="E25" s="67"/>
      <c r="G25" s="74" t="s">
        <v>85</v>
      </c>
      <c r="J25" t="s">
        <v>85</v>
      </c>
      <c r="L25" s="74" t="s">
        <v>85</v>
      </c>
    </row>
    <row r="26" spans="1:12" ht="14.4" x14ac:dyDescent="0.3">
      <c r="A26" s="23"/>
      <c r="C26" s="6"/>
      <c r="D26" s="67"/>
      <c r="E26" s="67"/>
      <c r="G26" s="74" t="s">
        <v>85</v>
      </c>
      <c r="L26" s="74" t="s">
        <v>85</v>
      </c>
    </row>
    <row r="27" spans="1:12" ht="14.4" x14ac:dyDescent="0.3">
      <c r="A27" s="23"/>
      <c r="C27" s="6"/>
      <c r="D27" s="67"/>
      <c r="E27" s="67" t="s">
        <v>85</v>
      </c>
      <c r="G27" s="74" t="s">
        <v>85</v>
      </c>
      <c r="L27" s="74" t="s">
        <v>85</v>
      </c>
    </row>
    <row r="28" spans="1:12" ht="14.4" x14ac:dyDescent="0.3">
      <c r="A28" s="23"/>
      <c r="C28" s="6"/>
      <c r="D28" s="67"/>
      <c r="E28" s="67"/>
      <c r="G28" s="74" t="s">
        <v>85</v>
      </c>
      <c r="L28" s="74" t="s">
        <v>85</v>
      </c>
    </row>
    <row r="29" spans="1:12" ht="14.4" x14ac:dyDescent="0.3">
      <c r="A29" s="23"/>
      <c r="C29" s="6"/>
      <c r="D29" s="67"/>
      <c r="E29" s="67"/>
      <c r="G29" s="74" t="s">
        <v>85</v>
      </c>
      <c r="L29" s="74" t="s">
        <v>85</v>
      </c>
    </row>
    <row r="30" spans="1:12" ht="14.4" x14ac:dyDescent="0.3">
      <c r="A30" s="23"/>
      <c r="D30" s="67" t="s">
        <v>85</v>
      </c>
      <c r="E30" s="67"/>
      <c r="G30" s="74" t="s">
        <v>85</v>
      </c>
    </row>
    <row r="31" spans="1:12" ht="14.4" x14ac:dyDescent="0.3">
      <c r="D31" s="68" t="s">
        <v>85</v>
      </c>
      <c r="E31" s="64">
        <f>SUM(D20:D31)</f>
        <v>0</v>
      </c>
    </row>
    <row r="32" spans="1:12" x14ac:dyDescent="0.25">
      <c r="D32" s="64"/>
      <c r="E32" s="64"/>
    </row>
    <row r="33" spans="3:5" ht="13.8" thickBot="1" x14ac:dyDescent="0.3">
      <c r="D33" s="64"/>
      <c r="E33" s="69">
        <f>SUM(E16-E31)</f>
        <v>21939.69</v>
      </c>
    </row>
    <row r="34" spans="3:5" ht="13.8" thickTop="1" x14ac:dyDescent="0.25">
      <c r="D34" s="64"/>
      <c r="E34" s="64"/>
    </row>
    <row r="35" spans="3:5" ht="13.8" thickBot="1" x14ac:dyDescent="0.3">
      <c r="D35" s="64"/>
      <c r="E35" s="85">
        <f>E33+E18</f>
        <v>21939.69</v>
      </c>
    </row>
    <row r="36" spans="3:5" ht="13.8" thickTop="1" x14ac:dyDescent="0.25">
      <c r="D36" s="64"/>
      <c r="E36" s="64"/>
    </row>
    <row r="37" spans="3:5" x14ac:dyDescent="0.25">
      <c r="C37" s="6" t="s">
        <v>9</v>
      </c>
      <c r="D37" s="64"/>
      <c r="E37" s="70">
        <f>E13-E35</f>
        <v>0</v>
      </c>
    </row>
    <row r="38" spans="3:5" x14ac:dyDescent="0.25">
      <c r="D38" s="63"/>
      <c r="E38" s="63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blackAndWhite="1" r:id="rId1"/>
  <headerFooter alignWithMargins="0"/>
  <ignoredErrors>
    <ignoredError sqref="E3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C4667-056B-47B8-B4F9-6501A35A9C6D}">
  <dimension ref="A1:E25"/>
  <sheetViews>
    <sheetView workbookViewId="0">
      <selection activeCell="E4" sqref="E4"/>
    </sheetView>
  </sheetViews>
  <sheetFormatPr defaultColWidth="8.77734375" defaultRowHeight="13.2" x14ac:dyDescent="0.25"/>
  <cols>
    <col min="4" max="4" width="11.33203125" customWidth="1"/>
    <col min="5" max="5" width="16.33203125" customWidth="1"/>
  </cols>
  <sheetData>
    <row r="1" spans="1:5" x14ac:dyDescent="0.25">
      <c r="A1" s="1" t="str">
        <f>Income!A1</f>
        <v>Monks Kirby Parish Council</v>
      </c>
      <c r="B1" s="2"/>
      <c r="C1" s="2"/>
      <c r="D1" s="4" t="s">
        <v>6</v>
      </c>
      <c r="E1" s="5" t="str">
        <f>Income!J1</f>
        <v>31 March 2023</v>
      </c>
    </row>
    <row r="4" spans="1:5" x14ac:dyDescent="0.25">
      <c r="A4" s="4" t="s">
        <v>7</v>
      </c>
      <c r="B4" s="2"/>
      <c r="C4" s="2"/>
      <c r="D4" s="64"/>
      <c r="E4" s="64">
        <v>11265.6</v>
      </c>
    </row>
    <row r="5" spans="1:5" x14ac:dyDescent="0.25">
      <c r="A5" s="2"/>
      <c r="B5" s="2"/>
      <c r="C5" s="2"/>
      <c r="D5" s="64"/>
      <c r="E5" s="65"/>
    </row>
    <row r="6" spans="1:5" x14ac:dyDescent="0.25">
      <c r="A6" s="2" t="s">
        <v>113</v>
      </c>
      <c r="B6" s="2"/>
      <c r="C6" s="2"/>
      <c r="D6" s="64"/>
      <c r="E6" s="65">
        <f>Expenditure!Q79</f>
        <v>0</v>
      </c>
    </row>
    <row r="7" spans="1:5" x14ac:dyDescent="0.25">
      <c r="A7" s="2" t="s">
        <v>115</v>
      </c>
      <c r="B7" s="2"/>
      <c r="C7" s="2"/>
      <c r="D7" s="64"/>
      <c r="E7" s="65">
        <f>Income!S20</f>
        <v>22.52</v>
      </c>
    </row>
    <row r="8" spans="1:5" x14ac:dyDescent="0.25">
      <c r="A8" s="2" t="s">
        <v>114</v>
      </c>
      <c r="B8" s="2"/>
      <c r="C8" s="2"/>
      <c r="D8" s="64"/>
      <c r="E8" s="65">
        <f>-Income!T20</f>
        <v>-9725.84</v>
      </c>
    </row>
    <row r="9" spans="1:5" x14ac:dyDescent="0.25">
      <c r="A9" s="2"/>
      <c r="B9" s="2"/>
      <c r="C9" s="2"/>
      <c r="D9" s="64"/>
      <c r="E9" s="65"/>
    </row>
    <row r="10" spans="1:5" ht="13.8" thickBot="1" x14ac:dyDescent="0.3">
      <c r="A10" s="4" t="s">
        <v>5</v>
      </c>
      <c r="B10" s="2"/>
      <c r="C10" s="2"/>
      <c r="D10" s="64"/>
      <c r="E10" s="66">
        <f>SUM(E4:E9)</f>
        <v>1562.2800000000007</v>
      </c>
    </row>
    <row r="11" spans="1:5" ht="13.8" thickTop="1" x14ac:dyDescent="0.25">
      <c r="A11" s="2"/>
      <c r="B11" s="2"/>
      <c r="C11" s="2"/>
      <c r="D11" s="64"/>
      <c r="E11" s="64"/>
    </row>
    <row r="12" spans="1:5" x14ac:dyDescent="0.25">
      <c r="A12" s="2"/>
      <c r="B12" s="2"/>
      <c r="C12" s="2"/>
      <c r="D12" s="64"/>
      <c r="E12" s="64"/>
    </row>
    <row r="13" spans="1:5" x14ac:dyDescent="0.25">
      <c r="A13" s="6" t="s">
        <v>85</v>
      </c>
      <c r="B13" s="2"/>
      <c r="C13" s="2"/>
      <c r="D13" s="64"/>
      <c r="E13" s="64" t="s">
        <v>85</v>
      </c>
    </row>
    <row r="14" spans="1:5" x14ac:dyDescent="0.25">
      <c r="A14" s="2"/>
      <c r="B14" s="2"/>
      <c r="C14" s="2"/>
      <c r="D14" s="64"/>
      <c r="E14" s="64"/>
    </row>
    <row r="15" spans="1:5" x14ac:dyDescent="0.25">
      <c r="A15" s="2" t="s">
        <v>47</v>
      </c>
      <c r="B15" s="2"/>
      <c r="C15" s="2"/>
      <c r="D15" s="64" t="s">
        <v>85</v>
      </c>
      <c r="E15" s="89">
        <v>0</v>
      </c>
    </row>
    <row r="16" spans="1:5" x14ac:dyDescent="0.25">
      <c r="A16" s="2"/>
      <c r="B16" s="2"/>
      <c r="C16" s="2"/>
      <c r="D16" s="64"/>
      <c r="E16" s="64"/>
    </row>
    <row r="17" spans="1:5" ht="14.4" x14ac:dyDescent="0.3">
      <c r="A17" s="6" t="s">
        <v>86</v>
      </c>
      <c r="B17" s="2"/>
      <c r="C17" s="6"/>
      <c r="D17" s="67"/>
      <c r="E17" s="67" t="s">
        <v>85</v>
      </c>
    </row>
    <row r="18" spans="1:5" ht="14.4" x14ac:dyDescent="0.3">
      <c r="A18" s="2"/>
      <c r="B18" s="8"/>
      <c r="C18" s="2"/>
      <c r="D18" s="67"/>
      <c r="E18" s="67"/>
    </row>
    <row r="19" spans="1:5" ht="14.4" x14ac:dyDescent="0.3">
      <c r="A19" s="2"/>
      <c r="B19" s="8"/>
      <c r="C19" s="6" t="s">
        <v>85</v>
      </c>
      <c r="D19" s="67"/>
      <c r="E19" s="67" t="s">
        <v>85</v>
      </c>
    </row>
    <row r="20" spans="1:5" ht="14.4" x14ac:dyDescent="0.3">
      <c r="A20" s="23"/>
      <c r="B20" s="2"/>
      <c r="C20" s="6"/>
      <c r="D20" s="67"/>
      <c r="E20" s="67"/>
    </row>
    <row r="21" spans="1:5" ht="14.4" x14ac:dyDescent="0.3">
      <c r="A21" s="23"/>
      <c r="B21" s="2"/>
      <c r="C21" s="2"/>
      <c r="D21" s="67" t="s">
        <v>85</v>
      </c>
      <c r="E21" s="67"/>
    </row>
    <row r="22" spans="1:5" ht="14.4" x14ac:dyDescent="0.3">
      <c r="A22" s="2"/>
      <c r="B22" s="2"/>
      <c r="C22" s="2"/>
      <c r="D22" s="68" t="s">
        <v>85</v>
      </c>
      <c r="E22" s="64">
        <f>SUM(D17:D22)</f>
        <v>0</v>
      </c>
    </row>
    <row r="23" spans="1:5" x14ac:dyDescent="0.25">
      <c r="A23" s="2"/>
      <c r="B23" s="2"/>
      <c r="C23" s="2"/>
      <c r="D23" s="64"/>
      <c r="E23" s="64"/>
    </row>
    <row r="24" spans="1:5" ht="13.8" thickBot="1" x14ac:dyDescent="0.3">
      <c r="A24" s="2"/>
      <c r="B24" s="2"/>
      <c r="C24" s="2"/>
      <c r="D24" s="64"/>
      <c r="E24" s="69">
        <f>E10</f>
        <v>1562.2800000000007</v>
      </c>
    </row>
    <row r="25" spans="1:5" ht="13.8" thickTop="1" x14ac:dyDescent="0.25">
      <c r="A25" s="2"/>
      <c r="B25" s="2"/>
      <c r="C25" s="2"/>
      <c r="D25" s="64"/>
      <c r="E25" s="64"/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7F13EF-FB7A-46A9-BCEB-6741343F1756}">
  <dimension ref="A1:J58"/>
  <sheetViews>
    <sheetView workbookViewId="0">
      <selection activeCell="G51" sqref="G51"/>
    </sheetView>
  </sheetViews>
  <sheetFormatPr defaultColWidth="8.77734375" defaultRowHeight="13.2" x14ac:dyDescent="0.25"/>
  <cols>
    <col min="5" max="5" width="9.109375" customWidth="1"/>
    <col min="6" max="6" width="2.77734375" customWidth="1"/>
    <col min="7" max="7" width="10.44140625" customWidth="1"/>
  </cols>
  <sheetData>
    <row r="1" spans="1:7" s="71" customFormat="1" x14ac:dyDescent="0.25">
      <c r="A1" s="71" t="str">
        <f>Income!A1</f>
        <v>Monks Kirby Parish Council</v>
      </c>
      <c r="E1" s="72" t="str">
        <f>Income!H1</f>
        <v>Year Ended:</v>
      </c>
      <c r="G1" s="73" t="str">
        <f>Income!J1</f>
        <v>31 March 2023</v>
      </c>
    </row>
    <row r="3" spans="1:7" x14ac:dyDescent="0.25">
      <c r="A3" s="71" t="s">
        <v>50</v>
      </c>
    </row>
    <row r="6" spans="1:7" s="71" customFormat="1" x14ac:dyDescent="0.25">
      <c r="A6" s="71">
        <v>2022</v>
      </c>
      <c r="B6" s="71" t="s">
        <v>51</v>
      </c>
      <c r="G6" s="75" t="s">
        <v>52</v>
      </c>
    </row>
    <row r="7" spans="1:7" x14ac:dyDescent="0.25">
      <c r="A7" s="76">
        <v>9650</v>
      </c>
      <c r="B7" s="74" t="s">
        <v>24</v>
      </c>
      <c r="G7" s="79">
        <f>Income!H20</f>
        <v>10224</v>
      </c>
    </row>
    <row r="8" spans="1:7" x14ac:dyDescent="0.25">
      <c r="A8" s="76">
        <v>17300</v>
      </c>
      <c r="B8" s="74" t="s">
        <v>264</v>
      </c>
      <c r="G8" s="79">
        <v>17300</v>
      </c>
    </row>
    <row r="9" spans="1:7" x14ac:dyDescent="0.25">
      <c r="A9" s="76">
        <v>6144.08</v>
      </c>
      <c r="B9" s="74" t="s">
        <v>29</v>
      </c>
      <c r="G9" s="79">
        <f>Income!F20</f>
        <v>2952.42</v>
      </c>
    </row>
    <row r="10" spans="1:7" x14ac:dyDescent="0.25">
      <c r="A10" s="81">
        <v>0</v>
      </c>
      <c r="B10" s="74" t="s">
        <v>116</v>
      </c>
      <c r="G10" s="79">
        <f>7.86+2.34+5.02+'Fishponds Playground Fund'!F50</f>
        <v>22.52</v>
      </c>
    </row>
    <row r="11" spans="1:7" x14ac:dyDescent="0.25">
      <c r="A11" s="77">
        <v>0</v>
      </c>
      <c r="B11" s="74" t="s">
        <v>53</v>
      </c>
      <c r="G11" s="80">
        <f>Income!O20</f>
        <v>0</v>
      </c>
    </row>
    <row r="12" spans="1:7" ht="15.75" customHeight="1" x14ac:dyDescent="0.25">
      <c r="A12" s="76">
        <v>15794.08</v>
      </c>
      <c r="G12" s="65">
        <f>SUM(G7:G11)</f>
        <v>30498.94</v>
      </c>
    </row>
    <row r="13" spans="1:7" x14ac:dyDescent="0.25">
      <c r="A13" s="76"/>
      <c r="G13" s="79"/>
    </row>
    <row r="14" spans="1:7" x14ac:dyDescent="0.25">
      <c r="A14" s="76">
        <v>0</v>
      </c>
      <c r="B14" s="74" t="s">
        <v>54</v>
      </c>
      <c r="G14" s="79">
        <f>Income!P20</f>
        <v>2548</v>
      </c>
    </row>
    <row r="15" spans="1:7" x14ac:dyDescent="0.25">
      <c r="A15" s="76">
        <v>0</v>
      </c>
      <c r="B15" s="74" t="s">
        <v>44</v>
      </c>
      <c r="G15" s="79">
        <f>Income!R20</f>
        <v>0</v>
      </c>
    </row>
    <row r="16" spans="1:7" x14ac:dyDescent="0.25">
      <c r="A16" s="81">
        <v>8100</v>
      </c>
      <c r="B16" s="74" t="s">
        <v>83</v>
      </c>
      <c r="G16" s="79">
        <f>Income!N20</f>
        <v>0</v>
      </c>
    </row>
    <row r="17" spans="1:9" x14ac:dyDescent="0.25">
      <c r="A17" s="81">
        <v>1207.5</v>
      </c>
      <c r="B17" s="74" t="s">
        <v>61</v>
      </c>
      <c r="G17" s="79">
        <f>Income!Q20</f>
        <v>0</v>
      </c>
    </row>
    <row r="18" spans="1:9" x14ac:dyDescent="0.25">
      <c r="A18" s="76">
        <v>10000</v>
      </c>
      <c r="B18" s="74" t="s">
        <v>55</v>
      </c>
      <c r="G18" s="79">
        <f>Income!K20</f>
        <v>4500</v>
      </c>
    </row>
    <row r="19" spans="1:9" x14ac:dyDescent="0.25">
      <c r="A19" s="81">
        <v>11000</v>
      </c>
      <c r="B19" s="74" t="s">
        <v>76</v>
      </c>
      <c r="G19" s="79">
        <f>Income!J20</f>
        <v>0</v>
      </c>
    </row>
    <row r="20" spans="1:9" x14ac:dyDescent="0.25">
      <c r="A20" s="76">
        <v>0</v>
      </c>
      <c r="B20" s="74" t="s">
        <v>56</v>
      </c>
      <c r="G20" s="79">
        <f>Income!L20</f>
        <v>0</v>
      </c>
    </row>
    <row r="21" spans="1:9" x14ac:dyDescent="0.25">
      <c r="A21" s="76">
        <v>0</v>
      </c>
      <c r="B21" s="74" t="s">
        <v>57</v>
      </c>
      <c r="G21" s="79">
        <f>Income!M20</f>
        <v>0</v>
      </c>
    </row>
    <row r="22" spans="1:9" ht="15.75" customHeight="1" x14ac:dyDescent="0.25">
      <c r="A22" s="78">
        <v>46101.58</v>
      </c>
      <c r="G22" s="82">
        <f>SUM(G12:G21)</f>
        <v>37546.94</v>
      </c>
    </row>
    <row r="23" spans="1:9" x14ac:dyDescent="0.25">
      <c r="A23" s="76"/>
      <c r="G23" s="79"/>
    </row>
    <row r="24" spans="1:9" x14ac:dyDescent="0.25">
      <c r="A24" s="76"/>
      <c r="B24" s="71" t="s">
        <v>58</v>
      </c>
      <c r="G24" s="79"/>
    </row>
    <row r="25" spans="1:9" x14ac:dyDescent="0.25">
      <c r="A25" s="76">
        <v>4186.8999999999996</v>
      </c>
      <c r="B25" s="74" t="s">
        <v>59</v>
      </c>
      <c r="G25" s="79">
        <f>Expenditure!L79</f>
        <v>5575.95</v>
      </c>
    </row>
    <row r="26" spans="1:9" x14ac:dyDescent="0.25">
      <c r="A26" s="76">
        <v>255</v>
      </c>
      <c r="B26" s="74" t="s">
        <v>44</v>
      </c>
      <c r="G26" s="79">
        <f>Expenditure!P79</f>
        <v>200</v>
      </c>
    </row>
    <row r="27" spans="1:9" x14ac:dyDescent="0.25">
      <c r="A27" s="76">
        <v>5216.1000000000004</v>
      </c>
      <c r="B27" s="74" t="s">
        <v>60</v>
      </c>
      <c r="G27" s="79">
        <f>Expenditure!O79</f>
        <v>1313.7800000000002</v>
      </c>
    </row>
    <row r="28" spans="1:9" x14ac:dyDescent="0.25">
      <c r="A28" s="76">
        <v>2501.4199999999996</v>
      </c>
      <c r="B28" s="74" t="s">
        <v>22</v>
      </c>
      <c r="G28" s="79">
        <f>Expenditure!I79</f>
        <v>2896.75</v>
      </c>
    </row>
    <row r="29" spans="1:9" x14ac:dyDescent="0.25">
      <c r="A29" s="76">
        <v>1585.53</v>
      </c>
      <c r="B29" s="74" t="s">
        <v>61</v>
      </c>
      <c r="G29" s="79">
        <f>Expenditure!N79</f>
        <v>10298.08</v>
      </c>
    </row>
    <row r="30" spans="1:9" x14ac:dyDescent="0.25">
      <c r="A30" s="81">
        <v>3500</v>
      </c>
      <c r="B30" s="74" t="s">
        <v>81</v>
      </c>
      <c r="G30" s="79">
        <f>Expenditure!M79</f>
        <v>500</v>
      </c>
    </row>
    <row r="31" spans="1:9" x14ac:dyDescent="0.25">
      <c r="A31" s="77">
        <v>9954</v>
      </c>
      <c r="B31" s="74" t="s">
        <v>62</v>
      </c>
      <c r="G31" s="80">
        <f>Expenditure!J79</f>
        <v>4545</v>
      </c>
    </row>
    <row r="32" spans="1:9" ht="15.75" customHeight="1" x14ac:dyDescent="0.25">
      <c r="A32" s="76">
        <v>27198.95</v>
      </c>
      <c r="G32" s="65">
        <f>SUM(G25:G31)</f>
        <v>25329.559999999998</v>
      </c>
      <c r="I32" s="74" t="s">
        <v>85</v>
      </c>
    </row>
    <row r="33" spans="1:10" x14ac:dyDescent="0.25">
      <c r="A33" s="76">
        <v>2839.8900000000003</v>
      </c>
      <c r="B33" s="74" t="s">
        <v>63</v>
      </c>
      <c r="G33" s="79">
        <f>Expenditure!K79</f>
        <v>3560.42</v>
      </c>
      <c r="I33" s="74" t="s">
        <v>85</v>
      </c>
    </row>
    <row r="34" spans="1:10" x14ac:dyDescent="0.25">
      <c r="A34" s="76"/>
      <c r="B34" s="74" t="s">
        <v>167</v>
      </c>
      <c r="G34" s="79">
        <f>Expenditure!R79</f>
        <v>1620</v>
      </c>
      <c r="I34" s="74" t="s">
        <v>85</v>
      </c>
    </row>
    <row r="35" spans="1:10" ht="15.75" customHeight="1" x14ac:dyDescent="0.25">
      <c r="A35" s="78">
        <v>30038.84</v>
      </c>
      <c r="G35" s="82">
        <f>SUM(G32:G34)</f>
        <v>30509.979999999996</v>
      </c>
      <c r="I35" s="74" t="s">
        <v>85</v>
      </c>
    </row>
    <row r="36" spans="1:10" x14ac:dyDescent="0.25">
      <c r="G36" s="79"/>
    </row>
    <row r="37" spans="1:10" x14ac:dyDescent="0.25">
      <c r="G37" s="79"/>
    </row>
    <row r="38" spans="1:10" x14ac:dyDescent="0.25">
      <c r="A38" s="71" t="s">
        <v>64</v>
      </c>
      <c r="G38" s="79"/>
    </row>
    <row r="39" spans="1:10" x14ac:dyDescent="0.25">
      <c r="G39" s="79"/>
    </row>
    <row r="40" spans="1:10" x14ac:dyDescent="0.25">
      <c r="A40" s="74" t="s">
        <v>118</v>
      </c>
      <c r="G40" s="79">
        <v>16465.009999999998</v>
      </c>
      <c r="J40" s="74" t="s">
        <v>85</v>
      </c>
    </row>
    <row r="41" spans="1:10" x14ac:dyDescent="0.25">
      <c r="G41" s="79"/>
      <c r="J41" s="74" t="s">
        <v>85</v>
      </c>
    </row>
    <row r="42" spans="1:10" x14ac:dyDescent="0.25">
      <c r="A42" s="74" t="s">
        <v>66</v>
      </c>
      <c r="G42" s="65">
        <f>G22</f>
        <v>37546.94</v>
      </c>
      <c r="J42" s="74" t="s">
        <v>85</v>
      </c>
    </row>
    <row r="43" spans="1:10" x14ac:dyDescent="0.25">
      <c r="G43" s="79"/>
    </row>
    <row r="44" spans="1:10" x14ac:dyDescent="0.25">
      <c r="A44" s="74" t="s">
        <v>65</v>
      </c>
      <c r="G44" s="65">
        <f>-G35</f>
        <v>-30509.979999999996</v>
      </c>
    </row>
    <row r="45" spans="1:10" x14ac:dyDescent="0.25">
      <c r="G45" s="79"/>
    </row>
    <row r="46" spans="1:10" ht="15.75" customHeight="1" x14ac:dyDescent="0.25">
      <c r="A46" s="74" t="s">
        <v>67</v>
      </c>
      <c r="G46" s="83">
        <f>SUM(G40:G45)</f>
        <v>23501.97</v>
      </c>
    </row>
    <row r="47" spans="1:10" x14ac:dyDescent="0.25">
      <c r="G47" s="79"/>
    </row>
    <row r="48" spans="1:10" x14ac:dyDescent="0.25">
      <c r="G48" s="79"/>
    </row>
    <row r="49" spans="1:7" ht="15.75" customHeight="1" x14ac:dyDescent="0.25">
      <c r="A49" s="74" t="s">
        <v>109</v>
      </c>
      <c r="G49" s="65">
        <f>'Bank Rec Current Acc'!E13</f>
        <v>21939.690000000002</v>
      </c>
    </row>
    <row r="50" spans="1:7" x14ac:dyDescent="0.25">
      <c r="A50" t="s">
        <v>110</v>
      </c>
      <c r="G50" s="65">
        <f>'Bank Rec Savings Acc'!E10</f>
        <v>1562.2800000000007</v>
      </c>
    </row>
    <row r="51" spans="1:7" ht="13.8" thickBot="1" x14ac:dyDescent="0.3">
      <c r="A51" t="s">
        <v>111</v>
      </c>
      <c r="G51" s="66">
        <f>SUM(G49:G50)</f>
        <v>23501.97</v>
      </c>
    </row>
    <row r="52" spans="1:7" ht="13.8" thickTop="1" x14ac:dyDescent="0.25">
      <c r="G52" s="79"/>
    </row>
    <row r="53" spans="1:7" x14ac:dyDescent="0.25">
      <c r="A53" s="71" t="s">
        <v>68</v>
      </c>
      <c r="G53" s="82">
        <f>G46-G51</f>
        <v>0</v>
      </c>
    </row>
    <row r="54" spans="1:7" x14ac:dyDescent="0.25">
      <c r="G54" s="79"/>
    </row>
    <row r="55" spans="1:7" x14ac:dyDescent="0.25">
      <c r="G55" s="79"/>
    </row>
    <row r="56" spans="1:7" x14ac:dyDescent="0.25">
      <c r="G56" s="79"/>
    </row>
    <row r="57" spans="1:7" x14ac:dyDescent="0.25">
      <c r="G57" s="79"/>
    </row>
    <row r="58" spans="1:7" x14ac:dyDescent="0.25">
      <c r="G58" s="79"/>
    </row>
  </sheetData>
  <pageMargins left="0.70866141732283472" right="0.70866141732283472" top="0.74803149606299213" bottom="0.74803149606299213" header="0.31496062992125984" footer="0.31496062992125984"/>
  <pageSetup paperSize="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DC556F-2E23-EC4B-9ABA-7A273DB5FF89}">
  <sheetPr>
    <pageSetUpPr fitToPage="1"/>
  </sheetPr>
  <dimension ref="A1:W62"/>
  <sheetViews>
    <sheetView topLeftCell="A13" workbookViewId="0">
      <selection activeCell="C48" sqref="C48"/>
    </sheetView>
  </sheetViews>
  <sheetFormatPr defaultColWidth="9.109375" defaultRowHeight="14.4" x14ac:dyDescent="0.3"/>
  <cols>
    <col min="1" max="1" width="10.6640625" style="13" bestFit="1" customWidth="1"/>
    <col min="2" max="2" width="15" style="13" customWidth="1"/>
    <col min="3" max="3" width="47.109375" style="19" customWidth="1"/>
    <col min="4" max="4" width="32.33203125" style="19" customWidth="1"/>
    <col min="5" max="6" width="11.6640625" style="13" customWidth="1"/>
    <col min="7" max="8" width="11.6640625" style="13" hidden="1" customWidth="1"/>
    <col min="9" max="9" width="10.44140625" style="19" customWidth="1"/>
    <col min="10" max="10" width="9.109375" style="19"/>
    <col min="11" max="11" width="9.109375" style="19" hidden="1" customWidth="1"/>
    <col min="12" max="12" width="9.109375" style="13" customWidth="1"/>
    <col min="13" max="16384" width="9.109375" style="13"/>
  </cols>
  <sheetData>
    <row r="1" spans="1:12" x14ac:dyDescent="0.3">
      <c r="A1" s="7" t="s">
        <v>13</v>
      </c>
      <c r="C1" s="10"/>
      <c r="D1" s="90"/>
      <c r="E1" s="14" t="s">
        <v>85</v>
      </c>
      <c r="F1" s="14"/>
      <c r="G1" s="14"/>
      <c r="H1" s="8"/>
      <c r="I1" s="10"/>
      <c r="J1" s="10"/>
      <c r="K1" s="10"/>
      <c r="L1" s="8"/>
    </row>
    <row r="2" spans="1:12" x14ac:dyDescent="0.3">
      <c r="A2" s="8"/>
      <c r="C2" s="10"/>
      <c r="D2" s="10"/>
      <c r="E2" s="8"/>
      <c r="F2" s="8"/>
      <c r="G2" s="8"/>
      <c r="H2" s="8"/>
      <c r="I2" s="10"/>
      <c r="J2" s="10"/>
      <c r="K2" s="10"/>
      <c r="L2" s="8"/>
    </row>
    <row r="3" spans="1:12" x14ac:dyDescent="0.3">
      <c r="A3" s="7" t="s">
        <v>92</v>
      </c>
      <c r="C3" s="10"/>
      <c r="D3" s="10"/>
      <c r="E3" s="8"/>
      <c r="F3" s="8"/>
      <c r="G3" s="8"/>
      <c r="H3" s="8"/>
      <c r="I3" s="10"/>
      <c r="J3" s="10"/>
      <c r="K3" s="10"/>
      <c r="L3" s="8"/>
    </row>
    <row r="4" spans="1:12" ht="15" thickBot="1" x14ac:dyDescent="0.35">
      <c r="B4" s="34" t="s">
        <v>12</v>
      </c>
      <c r="C4" s="29">
        <f>SUM(E52:H52)-I52</f>
        <v>0</v>
      </c>
      <c r="D4" s="10"/>
      <c r="E4" s="8"/>
      <c r="F4" s="8"/>
      <c r="G4" s="8"/>
      <c r="H4" s="8"/>
      <c r="I4" s="10"/>
      <c r="J4" s="10"/>
      <c r="K4" s="10"/>
      <c r="L4" s="8"/>
    </row>
    <row r="5" spans="1:12" ht="15.6" thickTop="1" thickBot="1" x14ac:dyDescent="0.35">
      <c r="B5" s="7"/>
      <c r="C5" s="10"/>
      <c r="D5" s="10"/>
      <c r="E5" s="8"/>
      <c r="F5" s="8"/>
      <c r="G5" s="8"/>
      <c r="H5" s="8"/>
      <c r="I5" s="10"/>
      <c r="J5" s="10"/>
      <c r="K5" s="10"/>
      <c r="L5" s="8"/>
    </row>
    <row r="6" spans="1:12" s="25" customFormat="1" x14ac:dyDescent="0.3">
      <c r="A6" s="43" t="s">
        <v>11</v>
      </c>
      <c r="B6" s="45" t="s">
        <v>15</v>
      </c>
      <c r="C6" s="47" t="s">
        <v>16</v>
      </c>
      <c r="D6" s="47" t="s">
        <v>17</v>
      </c>
      <c r="E6" s="49" t="s">
        <v>20</v>
      </c>
      <c r="F6" s="49" t="s">
        <v>21</v>
      </c>
      <c r="G6" s="49"/>
      <c r="H6" s="52"/>
      <c r="I6" s="24" t="s">
        <v>2</v>
      </c>
      <c r="J6" s="12"/>
      <c r="K6" s="12"/>
      <c r="L6" s="11"/>
    </row>
    <row r="7" spans="1:12" s="25" customFormat="1" ht="15" thickBot="1" x14ac:dyDescent="0.35">
      <c r="A7" s="44"/>
      <c r="B7" s="46" t="s">
        <v>11</v>
      </c>
      <c r="C7" s="48"/>
      <c r="D7" s="48"/>
      <c r="E7" s="50" t="s">
        <v>74</v>
      </c>
      <c r="F7" s="50"/>
      <c r="G7" s="50"/>
      <c r="H7" s="50"/>
      <c r="I7" s="16" t="s">
        <v>1</v>
      </c>
      <c r="J7" s="12"/>
      <c r="K7" s="12"/>
      <c r="L7" s="11"/>
    </row>
    <row r="8" spans="1:12" customFormat="1" ht="13.2" x14ac:dyDescent="0.25">
      <c r="A8" s="93">
        <v>43885</v>
      </c>
      <c r="B8" s="27">
        <v>1078</v>
      </c>
      <c r="C8" t="s">
        <v>93</v>
      </c>
      <c r="D8" t="s">
        <v>94</v>
      </c>
      <c r="E8" s="61"/>
      <c r="F8" s="61">
        <v>150</v>
      </c>
      <c r="G8" s="61"/>
      <c r="H8" s="91" t="s">
        <v>85</v>
      </c>
      <c r="I8" s="92">
        <f>SUM(F8:H8)</f>
        <v>150</v>
      </c>
      <c r="J8" s="61"/>
      <c r="K8" t="s">
        <v>85</v>
      </c>
    </row>
    <row r="9" spans="1:12" customFormat="1" ht="13.2" x14ac:dyDescent="0.25">
      <c r="A9" s="93">
        <v>43913</v>
      </c>
      <c r="B9" s="27">
        <v>1078</v>
      </c>
      <c r="C9" t="s">
        <v>93</v>
      </c>
      <c r="D9" t="s">
        <v>94</v>
      </c>
      <c r="E9" s="61"/>
      <c r="F9" s="61">
        <v>400</v>
      </c>
      <c r="G9" s="61"/>
      <c r="H9" s="91" t="s">
        <v>85</v>
      </c>
      <c r="I9" s="92">
        <f t="shared" ref="I9" si="0">SUM(F9:H9)</f>
        <v>400</v>
      </c>
      <c r="J9" s="61"/>
      <c r="K9" t="s">
        <v>85</v>
      </c>
    </row>
    <row r="10" spans="1:12" customFormat="1" ht="13.2" x14ac:dyDescent="0.25">
      <c r="A10" s="93">
        <v>43929</v>
      </c>
      <c r="B10" s="27">
        <v>1078</v>
      </c>
      <c r="C10" t="s">
        <v>95</v>
      </c>
      <c r="D10" t="s">
        <v>96</v>
      </c>
      <c r="E10" s="61"/>
      <c r="F10" s="61">
        <v>630</v>
      </c>
      <c r="G10" s="61"/>
      <c r="H10" s="91" t="s">
        <v>85</v>
      </c>
      <c r="I10" s="92">
        <f>SUM(F10)</f>
        <v>630</v>
      </c>
      <c r="J10" s="61"/>
    </row>
    <row r="11" spans="1:12" customFormat="1" ht="13.2" x14ac:dyDescent="0.25">
      <c r="A11" s="93">
        <v>43929</v>
      </c>
      <c r="B11" s="27">
        <v>1078</v>
      </c>
      <c r="C11" t="s">
        <v>97</v>
      </c>
      <c r="D11" t="s">
        <v>96</v>
      </c>
      <c r="E11" s="61"/>
      <c r="F11" s="61">
        <v>125</v>
      </c>
      <c r="G11" s="61"/>
      <c r="H11" s="91" t="s">
        <v>85</v>
      </c>
      <c r="I11" s="92">
        <f>SUM(F11)</f>
        <v>125</v>
      </c>
      <c r="J11" s="61"/>
    </row>
    <row r="12" spans="1:12" customFormat="1" ht="13.2" x14ac:dyDescent="0.25">
      <c r="A12" s="93">
        <v>43938</v>
      </c>
      <c r="B12" s="27">
        <v>1078</v>
      </c>
      <c r="C12" t="s">
        <v>97</v>
      </c>
      <c r="D12" t="s">
        <v>96</v>
      </c>
      <c r="E12" s="61"/>
      <c r="F12" s="61">
        <v>145</v>
      </c>
      <c r="G12" s="61"/>
      <c r="H12" s="91" t="s">
        <v>85</v>
      </c>
      <c r="I12" s="92">
        <f>SUM(F12)</f>
        <v>145</v>
      </c>
      <c r="J12" s="61"/>
    </row>
    <row r="13" spans="1:12" customFormat="1" ht="13.2" x14ac:dyDescent="0.25">
      <c r="A13" s="93">
        <v>43938</v>
      </c>
      <c r="B13" s="27">
        <v>1078</v>
      </c>
      <c r="C13" t="s">
        <v>97</v>
      </c>
      <c r="D13" t="s">
        <v>96</v>
      </c>
      <c r="E13" s="61"/>
      <c r="F13" s="61">
        <v>5</v>
      </c>
      <c r="G13" s="61"/>
      <c r="H13" s="91" t="s">
        <v>85</v>
      </c>
      <c r="I13" s="92">
        <f>SUM(F13)</f>
        <v>5</v>
      </c>
      <c r="J13" s="61"/>
    </row>
    <row r="14" spans="1:12" customFormat="1" ht="13.2" x14ac:dyDescent="0.25">
      <c r="A14" s="93">
        <v>43945</v>
      </c>
      <c r="B14" s="27">
        <v>1078</v>
      </c>
      <c r="C14" t="s">
        <v>97</v>
      </c>
      <c r="D14" t="s">
        <v>96</v>
      </c>
      <c r="E14" s="61"/>
      <c r="F14" s="61">
        <v>49.17</v>
      </c>
      <c r="G14" s="61"/>
      <c r="H14" s="91" t="s">
        <v>85</v>
      </c>
      <c r="I14" s="92">
        <f>SUM(F14:H14)</f>
        <v>49.17</v>
      </c>
      <c r="J14" s="61"/>
    </row>
    <row r="15" spans="1:12" customFormat="1" ht="13.2" x14ac:dyDescent="0.25">
      <c r="A15" s="93">
        <v>44067</v>
      </c>
      <c r="B15" s="27">
        <v>1083</v>
      </c>
      <c r="C15" t="s">
        <v>23</v>
      </c>
      <c r="D15" t="s">
        <v>98</v>
      </c>
      <c r="E15" s="61">
        <v>7500</v>
      </c>
      <c r="F15" s="91" t="s">
        <v>85</v>
      </c>
      <c r="G15" s="61"/>
      <c r="H15" s="91" t="s">
        <v>85</v>
      </c>
      <c r="I15" s="92">
        <f>SUM(E15:H15)</f>
        <v>7500</v>
      </c>
      <c r="J15" s="61"/>
    </row>
    <row r="16" spans="1:12" customFormat="1" x14ac:dyDescent="0.3">
      <c r="A16" s="94">
        <v>44117</v>
      </c>
      <c r="B16" s="95">
        <v>1091</v>
      </c>
      <c r="C16" s="13" t="s">
        <v>99</v>
      </c>
      <c r="D16" s="13" t="s">
        <v>100</v>
      </c>
      <c r="E16" s="96">
        <v>7500</v>
      </c>
      <c r="F16" s="96" t="s">
        <v>85</v>
      </c>
      <c r="G16" s="96" t="s">
        <v>85</v>
      </c>
      <c r="H16" s="96" t="s">
        <v>85</v>
      </c>
      <c r="I16" s="97">
        <f>SUM(E16:H16)</f>
        <v>7500</v>
      </c>
      <c r="J16" s="61"/>
    </row>
    <row r="17" spans="1:23" customFormat="1" ht="13.2" x14ac:dyDescent="0.25">
      <c r="A17" s="93">
        <v>44165</v>
      </c>
      <c r="B17" s="27">
        <v>1109</v>
      </c>
      <c r="C17" t="s">
        <v>101</v>
      </c>
      <c r="D17" t="s">
        <v>102</v>
      </c>
      <c r="E17" s="61"/>
      <c r="F17" s="61">
        <v>50</v>
      </c>
      <c r="G17" s="61"/>
      <c r="H17" s="91" t="s">
        <v>85</v>
      </c>
      <c r="I17" s="92">
        <f>SUM(F17:H17)</f>
        <v>50</v>
      </c>
      <c r="J17" s="61"/>
    </row>
    <row r="18" spans="1:23" x14ac:dyDescent="0.3">
      <c r="A18" s="93">
        <v>44308</v>
      </c>
      <c r="B18" s="27">
        <v>1141</v>
      </c>
      <c r="C18" t="s">
        <v>25</v>
      </c>
      <c r="D18" t="s">
        <v>26</v>
      </c>
      <c r="E18" s="10"/>
      <c r="F18" s="10">
        <v>50</v>
      </c>
      <c r="G18" s="10"/>
      <c r="H18" s="22"/>
      <c r="I18" s="99">
        <f>SUM(F18:H18)</f>
        <v>50</v>
      </c>
      <c r="J18" s="22"/>
      <c r="K18" s="22"/>
      <c r="L18" s="22"/>
      <c r="M18" s="22"/>
      <c r="N18" s="22"/>
      <c r="O18" s="22"/>
      <c r="P18" s="98" t="s">
        <v>85</v>
      </c>
      <c r="Q18" s="22"/>
      <c r="R18" s="10"/>
      <c r="S18" s="10"/>
      <c r="T18" s="26">
        <f>SUM(E18:S18)</f>
        <v>100</v>
      </c>
      <c r="U18" s="10" t="s">
        <v>85</v>
      </c>
      <c r="V18" s="10" t="s">
        <v>85</v>
      </c>
      <c r="W18" s="8"/>
    </row>
    <row r="19" spans="1:23" x14ac:dyDescent="0.3">
      <c r="A19" s="93">
        <v>44312</v>
      </c>
      <c r="B19" s="27">
        <v>1146</v>
      </c>
      <c r="C19" t="s">
        <v>27</v>
      </c>
      <c r="D19" t="s">
        <v>28</v>
      </c>
      <c r="E19" s="10">
        <v>3500</v>
      </c>
      <c r="F19" s="10" t="s">
        <v>85</v>
      </c>
      <c r="G19" s="10"/>
      <c r="H19" s="22"/>
      <c r="I19" s="100">
        <f>SUM(E19:H19)</f>
        <v>3500</v>
      </c>
      <c r="J19" s="22"/>
      <c r="K19" s="22"/>
      <c r="L19" s="22"/>
      <c r="M19" s="22"/>
      <c r="N19" s="22"/>
      <c r="O19" s="22"/>
      <c r="P19" s="22"/>
      <c r="Q19" s="22"/>
      <c r="R19" s="10"/>
      <c r="S19" s="10"/>
      <c r="T19" s="26">
        <f>SUM(E19:S19)</f>
        <v>7000</v>
      </c>
      <c r="U19" s="10" t="s">
        <v>85</v>
      </c>
      <c r="V19" s="10"/>
      <c r="W19" s="8"/>
    </row>
    <row r="20" spans="1:23" x14ac:dyDescent="0.3">
      <c r="A20" s="54">
        <v>44342</v>
      </c>
      <c r="B20" s="27">
        <v>1152</v>
      </c>
      <c r="C20" t="s">
        <v>30</v>
      </c>
      <c r="D20" t="s">
        <v>31</v>
      </c>
      <c r="E20" s="10"/>
      <c r="F20" s="10">
        <v>20</v>
      </c>
      <c r="G20" s="10"/>
      <c r="H20" s="22"/>
      <c r="I20" s="99">
        <f>SUM(F20:H20)</f>
        <v>20</v>
      </c>
      <c r="J20" s="22"/>
      <c r="K20" s="22"/>
      <c r="L20" s="22"/>
      <c r="M20" s="22"/>
      <c r="N20" s="22"/>
      <c r="O20" s="22"/>
      <c r="P20" s="98" t="s">
        <v>85</v>
      </c>
      <c r="Q20" s="98" t="s">
        <v>85</v>
      </c>
      <c r="R20" s="10"/>
      <c r="S20" s="10"/>
      <c r="T20" s="26">
        <f>SUM(E20:S20)</f>
        <v>40</v>
      </c>
      <c r="U20" s="10" t="s">
        <v>85</v>
      </c>
      <c r="V20" s="10" t="s">
        <v>85</v>
      </c>
      <c r="W20" s="8"/>
    </row>
    <row r="21" spans="1:23" x14ac:dyDescent="0.3">
      <c r="A21" s="54">
        <v>44344</v>
      </c>
      <c r="B21" s="27">
        <v>1152</v>
      </c>
      <c r="C21" t="s">
        <v>25</v>
      </c>
      <c r="D21" t="s">
        <v>32</v>
      </c>
      <c r="E21" s="10"/>
      <c r="F21" s="10">
        <v>775</v>
      </c>
      <c r="G21" s="10"/>
      <c r="H21" s="22"/>
      <c r="I21" s="100">
        <f>SUM(F21:H21)</f>
        <v>775</v>
      </c>
      <c r="J21" s="22"/>
      <c r="K21" s="22"/>
      <c r="L21" s="22"/>
      <c r="M21" s="22"/>
      <c r="N21" s="22"/>
      <c r="O21" s="22"/>
      <c r="P21" s="98" t="s">
        <v>85</v>
      </c>
      <c r="Q21" s="22"/>
      <c r="R21" s="10"/>
      <c r="S21" s="10"/>
      <c r="T21" s="26">
        <f>SUM(E21:S21)</f>
        <v>1550</v>
      </c>
      <c r="U21" s="10" t="s">
        <v>85</v>
      </c>
      <c r="V21" s="10" t="s">
        <v>85</v>
      </c>
      <c r="W21" s="8"/>
    </row>
    <row r="22" spans="1:23" x14ac:dyDescent="0.3">
      <c r="A22" s="54">
        <v>44354</v>
      </c>
      <c r="B22" s="27">
        <v>1152</v>
      </c>
      <c r="C22" t="s">
        <v>25</v>
      </c>
      <c r="D22" t="s">
        <v>84</v>
      </c>
      <c r="E22"/>
      <c r="F22" s="10">
        <v>20</v>
      </c>
      <c r="G22"/>
      <c r="H22" s="22" t="s">
        <v>85</v>
      </c>
      <c r="I22" s="99">
        <f>SUM(F22:H22)</f>
        <v>20</v>
      </c>
      <c r="J22"/>
      <c r="K22" s="61" t="s">
        <v>85</v>
      </c>
      <c r="L22" s="10"/>
      <c r="M22" s="10"/>
      <c r="N22" s="10"/>
      <c r="O22" s="10"/>
      <c r="P22" s="10" t="s">
        <v>85</v>
      </c>
      <c r="Q22" s="10" t="s">
        <v>85</v>
      </c>
      <c r="R22" s="10"/>
      <c r="S22" s="10"/>
      <c r="T22" s="26">
        <f>SUM(E22:S22)</f>
        <v>40</v>
      </c>
      <c r="U22" s="10" t="s">
        <v>85</v>
      </c>
      <c r="V22" s="10" t="s">
        <v>85</v>
      </c>
      <c r="W22" s="8"/>
    </row>
    <row r="23" spans="1:23" hidden="1" x14ac:dyDescent="0.3">
      <c r="A23" s="94"/>
      <c r="B23" s="21"/>
      <c r="C23" s="10"/>
      <c r="D23" s="10"/>
      <c r="E23" s="10"/>
      <c r="F23" s="10"/>
      <c r="G23" s="10"/>
      <c r="H23" s="10"/>
      <c r="I23" s="26">
        <f t="shared" ref="I23:I41" si="1">SUM(E23:H23)</f>
        <v>0</v>
      </c>
      <c r="J23" s="10"/>
      <c r="K23" s="10"/>
      <c r="L23" s="8"/>
    </row>
    <row r="24" spans="1:23" hidden="1" x14ac:dyDescent="0.3">
      <c r="A24" s="94"/>
      <c r="B24" s="21"/>
      <c r="C24" s="10"/>
      <c r="D24" s="10"/>
      <c r="E24" s="10"/>
      <c r="F24" s="10"/>
      <c r="G24" s="10"/>
      <c r="H24" s="10"/>
      <c r="I24" s="26">
        <f t="shared" si="1"/>
        <v>0</v>
      </c>
      <c r="J24" s="10"/>
      <c r="K24" s="10"/>
      <c r="L24" s="8"/>
    </row>
    <row r="25" spans="1:23" hidden="1" x14ac:dyDescent="0.3">
      <c r="A25" s="94"/>
      <c r="B25" s="21"/>
      <c r="C25" s="10"/>
      <c r="D25" s="10"/>
      <c r="E25" s="10"/>
      <c r="F25" s="10"/>
      <c r="G25" s="10"/>
      <c r="H25" s="10"/>
      <c r="I25" s="26">
        <f t="shared" si="1"/>
        <v>0</v>
      </c>
      <c r="J25" s="10"/>
      <c r="K25" s="10"/>
      <c r="L25" s="8"/>
    </row>
    <row r="26" spans="1:23" hidden="1" x14ac:dyDescent="0.3">
      <c r="A26" s="94"/>
      <c r="B26" s="21"/>
      <c r="C26" s="10"/>
      <c r="D26" s="10"/>
      <c r="E26" s="10"/>
      <c r="F26" s="10"/>
      <c r="G26" s="10"/>
      <c r="H26" s="10"/>
      <c r="I26" s="26">
        <f t="shared" si="1"/>
        <v>0</v>
      </c>
      <c r="J26" s="10"/>
      <c r="K26" s="10"/>
      <c r="L26" s="8"/>
    </row>
    <row r="27" spans="1:23" hidden="1" x14ac:dyDescent="0.3">
      <c r="A27" s="94"/>
      <c r="B27" s="21"/>
      <c r="C27" s="10"/>
      <c r="D27" s="10"/>
      <c r="E27" s="10"/>
      <c r="F27" s="10"/>
      <c r="G27" s="10"/>
      <c r="H27" s="10"/>
      <c r="I27" s="26">
        <f t="shared" si="1"/>
        <v>0</v>
      </c>
      <c r="J27" s="10"/>
      <c r="K27" s="10"/>
      <c r="L27" s="8"/>
    </row>
    <row r="28" spans="1:23" hidden="1" x14ac:dyDescent="0.3">
      <c r="A28" s="94"/>
      <c r="B28" s="21"/>
      <c r="C28" s="10"/>
      <c r="D28" s="10"/>
      <c r="E28" s="10"/>
      <c r="F28" s="10"/>
      <c r="G28" s="10"/>
      <c r="H28" s="10"/>
      <c r="I28" s="26">
        <f t="shared" si="1"/>
        <v>0</v>
      </c>
      <c r="J28" s="10"/>
      <c r="K28" s="10"/>
      <c r="L28" s="8"/>
    </row>
    <row r="29" spans="1:23" hidden="1" x14ac:dyDescent="0.3">
      <c r="A29" s="94"/>
      <c r="B29" s="21"/>
      <c r="C29" s="10"/>
      <c r="D29" s="10"/>
      <c r="E29" s="10"/>
      <c r="F29" s="10"/>
      <c r="G29" s="10"/>
      <c r="H29" s="10"/>
      <c r="I29" s="26">
        <f t="shared" si="1"/>
        <v>0</v>
      </c>
      <c r="J29" s="10"/>
      <c r="K29" s="10"/>
      <c r="L29" s="8"/>
    </row>
    <row r="30" spans="1:23" hidden="1" x14ac:dyDescent="0.3">
      <c r="A30" s="94"/>
      <c r="B30" s="21"/>
      <c r="C30" s="10"/>
      <c r="D30" s="10"/>
      <c r="E30" s="10"/>
      <c r="F30" s="10"/>
      <c r="G30" s="10"/>
      <c r="H30" s="10"/>
      <c r="I30" s="26">
        <f t="shared" si="1"/>
        <v>0</v>
      </c>
      <c r="J30" s="10"/>
      <c r="K30" s="10"/>
      <c r="L30" s="8"/>
    </row>
    <row r="31" spans="1:23" hidden="1" x14ac:dyDescent="0.3">
      <c r="A31" s="94"/>
      <c r="B31" s="21"/>
      <c r="C31" s="10"/>
      <c r="D31" s="10"/>
      <c r="E31" s="10"/>
      <c r="F31" s="10"/>
      <c r="G31" s="10"/>
      <c r="H31" s="10"/>
      <c r="I31" s="26">
        <f t="shared" si="1"/>
        <v>0</v>
      </c>
      <c r="J31" s="10"/>
      <c r="K31" s="10"/>
      <c r="L31" s="8"/>
    </row>
    <row r="32" spans="1:23" hidden="1" x14ac:dyDescent="0.3">
      <c r="A32" s="94"/>
      <c r="B32" s="21"/>
      <c r="C32" s="10"/>
      <c r="D32" s="10"/>
      <c r="E32" s="10"/>
      <c r="F32" s="10"/>
      <c r="G32" s="10"/>
      <c r="H32" s="10"/>
      <c r="I32" s="26">
        <f t="shared" si="1"/>
        <v>0</v>
      </c>
      <c r="J32" s="10"/>
      <c r="K32" s="10"/>
      <c r="L32" s="8"/>
    </row>
    <row r="33" spans="1:23" hidden="1" x14ac:dyDescent="0.3">
      <c r="A33" s="94"/>
      <c r="B33" s="21"/>
      <c r="C33" s="10"/>
      <c r="D33" s="10"/>
      <c r="E33" s="10"/>
      <c r="F33" s="10"/>
      <c r="G33" s="10"/>
      <c r="H33" s="10"/>
      <c r="I33" s="26">
        <f t="shared" si="1"/>
        <v>0</v>
      </c>
      <c r="J33" s="10"/>
      <c r="K33" s="10"/>
      <c r="L33" s="8"/>
    </row>
    <row r="34" spans="1:23" hidden="1" x14ac:dyDescent="0.3">
      <c r="A34" s="94"/>
      <c r="B34" s="21"/>
      <c r="C34" s="10"/>
      <c r="D34" s="10"/>
      <c r="E34" s="10"/>
      <c r="F34" s="10"/>
      <c r="G34" s="10"/>
      <c r="H34" s="10"/>
      <c r="I34" s="26">
        <f t="shared" si="1"/>
        <v>0</v>
      </c>
      <c r="J34" s="10"/>
      <c r="K34" s="10"/>
      <c r="L34" s="8"/>
    </row>
    <row r="35" spans="1:23" hidden="1" x14ac:dyDescent="0.3">
      <c r="A35" s="94"/>
      <c r="B35" s="21"/>
      <c r="C35" s="10"/>
      <c r="D35" s="10"/>
      <c r="E35" s="10"/>
      <c r="F35" s="10"/>
      <c r="G35" s="10"/>
      <c r="H35" s="10"/>
      <c r="I35" s="26">
        <f t="shared" si="1"/>
        <v>0</v>
      </c>
      <c r="J35" s="10"/>
      <c r="K35" s="10"/>
      <c r="L35" s="8"/>
    </row>
    <row r="36" spans="1:23" hidden="1" x14ac:dyDescent="0.3">
      <c r="A36" s="94"/>
      <c r="B36" s="21"/>
      <c r="C36" s="10"/>
      <c r="D36" s="10"/>
      <c r="E36" s="10"/>
      <c r="F36" s="10"/>
      <c r="G36" s="10"/>
      <c r="H36" s="10"/>
      <c r="I36" s="26">
        <f t="shared" si="1"/>
        <v>0</v>
      </c>
      <c r="J36" s="10"/>
      <c r="K36" s="10"/>
      <c r="L36" s="8"/>
    </row>
    <row r="37" spans="1:23" hidden="1" x14ac:dyDescent="0.3">
      <c r="A37" s="94"/>
      <c r="B37" s="21"/>
      <c r="C37" s="10"/>
      <c r="D37" s="10"/>
      <c r="E37" s="10"/>
      <c r="F37" s="10"/>
      <c r="G37" s="10"/>
      <c r="H37" s="10"/>
      <c r="I37" s="26">
        <f t="shared" si="1"/>
        <v>0</v>
      </c>
      <c r="J37" s="10"/>
      <c r="K37" s="10"/>
      <c r="L37" s="8"/>
    </row>
    <row r="38" spans="1:23" hidden="1" x14ac:dyDescent="0.3">
      <c r="A38" s="94"/>
      <c r="B38" s="21"/>
      <c r="C38" s="10"/>
      <c r="D38" s="10"/>
      <c r="E38" s="10"/>
      <c r="F38" s="10"/>
      <c r="G38" s="10"/>
      <c r="H38" s="10"/>
      <c r="I38" s="26">
        <f t="shared" si="1"/>
        <v>0</v>
      </c>
      <c r="J38" s="10"/>
      <c r="K38" s="10"/>
      <c r="L38" s="8"/>
    </row>
    <row r="39" spans="1:23" hidden="1" x14ac:dyDescent="0.3">
      <c r="A39" s="94"/>
      <c r="B39" s="21"/>
      <c r="C39" s="10"/>
      <c r="D39" s="10"/>
      <c r="E39" s="10"/>
      <c r="F39" s="10"/>
      <c r="G39" s="10"/>
      <c r="H39" s="10"/>
      <c r="I39" s="26">
        <f t="shared" si="1"/>
        <v>0</v>
      </c>
      <c r="J39" s="10"/>
      <c r="K39" s="10"/>
      <c r="L39" s="8"/>
    </row>
    <row r="40" spans="1:23" hidden="1" x14ac:dyDescent="0.3">
      <c r="A40" s="94"/>
      <c r="B40" s="21"/>
      <c r="C40" s="10"/>
      <c r="D40" s="10"/>
      <c r="E40" s="10"/>
      <c r="F40" s="10"/>
      <c r="G40" s="10"/>
      <c r="H40" s="10"/>
      <c r="I40" s="26">
        <f t="shared" si="1"/>
        <v>0</v>
      </c>
      <c r="J40" s="10"/>
      <c r="K40" s="10"/>
      <c r="L40" s="8"/>
    </row>
    <row r="41" spans="1:23" hidden="1" x14ac:dyDescent="0.3">
      <c r="A41" s="94"/>
      <c r="B41" s="21"/>
      <c r="C41" s="10"/>
      <c r="D41" s="10"/>
      <c r="E41" s="10"/>
      <c r="F41" s="10"/>
      <c r="G41" s="10"/>
      <c r="H41" s="10"/>
      <c r="I41" s="26">
        <f t="shared" si="1"/>
        <v>0</v>
      </c>
      <c r="J41" s="10"/>
      <c r="K41" s="10"/>
      <c r="L41" s="8"/>
    </row>
    <row r="42" spans="1:23" x14ac:dyDescent="0.3">
      <c r="A42" s="94">
        <v>44474</v>
      </c>
      <c r="B42" s="87">
        <v>1175</v>
      </c>
      <c r="C42" s="10" t="s">
        <v>25</v>
      </c>
      <c r="D42" s="10" t="s">
        <v>89</v>
      </c>
      <c r="E42" s="10"/>
      <c r="F42" s="10">
        <v>280.5</v>
      </c>
      <c r="G42" s="10"/>
      <c r="H42" s="10"/>
      <c r="I42" s="84">
        <f>SUM(F42:H42)</f>
        <v>280.5</v>
      </c>
      <c r="J42" s="10"/>
      <c r="K42" s="10"/>
      <c r="L42" s="10"/>
      <c r="M42" s="10"/>
      <c r="N42" s="10"/>
      <c r="O42" s="10"/>
      <c r="P42" s="10" t="s">
        <v>85</v>
      </c>
      <c r="Q42" s="10"/>
      <c r="R42" s="10"/>
      <c r="S42" s="10"/>
      <c r="T42" s="26">
        <f t="shared" ref="T42:T44" si="2">SUM(E42:S42)</f>
        <v>561</v>
      </c>
      <c r="U42" s="10"/>
      <c r="V42" s="10" t="s">
        <v>85</v>
      </c>
      <c r="W42" s="8"/>
    </row>
    <row r="43" spans="1:23" x14ac:dyDescent="0.3">
      <c r="A43" s="94">
        <v>44522</v>
      </c>
      <c r="B43" s="87">
        <v>1182</v>
      </c>
      <c r="C43" s="10" t="s">
        <v>88</v>
      </c>
      <c r="D43" s="10" t="s">
        <v>28</v>
      </c>
      <c r="E43" s="10">
        <v>2000</v>
      </c>
      <c r="F43" s="10" t="s">
        <v>85</v>
      </c>
      <c r="G43" s="10"/>
      <c r="H43" s="10"/>
      <c r="I43" s="84">
        <f>SUM(E43:H43)</f>
        <v>2000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26">
        <f t="shared" si="2"/>
        <v>4000</v>
      </c>
      <c r="U43" s="10"/>
      <c r="V43" s="10"/>
      <c r="W43" s="8"/>
    </row>
    <row r="44" spans="1:23" x14ac:dyDescent="0.3">
      <c r="A44" s="94">
        <v>44544</v>
      </c>
      <c r="B44" s="87">
        <v>1182</v>
      </c>
      <c r="C44" s="10" t="s">
        <v>90</v>
      </c>
      <c r="D44" s="10" t="s">
        <v>91</v>
      </c>
      <c r="E44" s="10">
        <v>2500</v>
      </c>
      <c r="F44" s="10" t="s">
        <v>85</v>
      </c>
      <c r="G44" s="10"/>
      <c r="H44" s="10"/>
      <c r="I44" s="84">
        <f>SUM(E44:H44)</f>
        <v>2500</v>
      </c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26">
        <f t="shared" si="2"/>
        <v>5000</v>
      </c>
      <c r="U44" s="10"/>
      <c r="V44" s="10"/>
      <c r="W44" s="8"/>
    </row>
    <row r="45" spans="1:23" x14ac:dyDescent="0.3">
      <c r="A45" s="31">
        <v>44607</v>
      </c>
      <c r="B45" s="87">
        <v>1201</v>
      </c>
      <c r="C45" s="10" t="s">
        <v>104</v>
      </c>
      <c r="D45" s="10" t="s">
        <v>28</v>
      </c>
      <c r="E45" s="10">
        <v>3000</v>
      </c>
      <c r="F45" s="10"/>
      <c r="G45" s="10"/>
      <c r="H45" s="10"/>
      <c r="I45" s="26">
        <f>SUM(E45:H45)</f>
        <v>3000</v>
      </c>
      <c r="J45" s="10"/>
      <c r="K45" s="10"/>
      <c r="L45" s="8"/>
    </row>
    <row r="46" spans="1:23" x14ac:dyDescent="0.3">
      <c r="A46" s="31">
        <v>44651</v>
      </c>
      <c r="B46" s="87">
        <v>1201</v>
      </c>
      <c r="C46" s="10" t="s">
        <v>131</v>
      </c>
      <c r="D46" s="10" t="s">
        <v>132</v>
      </c>
      <c r="E46" s="10"/>
      <c r="F46" s="10">
        <v>4.03</v>
      </c>
      <c r="G46" s="10"/>
      <c r="H46" s="10"/>
      <c r="I46" s="26">
        <f>SUM(F46)</f>
        <v>4.03</v>
      </c>
      <c r="J46" s="10"/>
      <c r="K46" s="10"/>
      <c r="L46" s="8"/>
    </row>
    <row r="47" spans="1:23" x14ac:dyDescent="0.3">
      <c r="A47" s="31">
        <v>44742</v>
      </c>
      <c r="B47" s="87">
        <v>1218</v>
      </c>
      <c r="C47" s="10" t="s">
        <v>131</v>
      </c>
      <c r="D47" s="10" t="s">
        <v>132</v>
      </c>
      <c r="E47" s="10"/>
      <c r="F47" s="10">
        <v>7.86</v>
      </c>
      <c r="G47" s="10"/>
      <c r="H47" s="10"/>
      <c r="I47" s="26">
        <f t="shared" ref="I47:I52" si="3">SUM(E47:H47)</f>
        <v>7.86</v>
      </c>
      <c r="J47" s="10"/>
      <c r="K47" s="10"/>
      <c r="L47" s="8"/>
    </row>
    <row r="48" spans="1:23" x14ac:dyDescent="0.3">
      <c r="A48" s="31">
        <v>44834</v>
      </c>
      <c r="B48" s="87">
        <v>1244</v>
      </c>
      <c r="C48" s="10" t="s">
        <v>131</v>
      </c>
      <c r="D48" s="10" t="s">
        <v>132</v>
      </c>
      <c r="E48" s="10"/>
      <c r="F48" s="10">
        <v>2.34</v>
      </c>
      <c r="G48" s="10"/>
      <c r="H48" s="10"/>
      <c r="I48" s="26">
        <f t="shared" si="3"/>
        <v>2.34</v>
      </c>
      <c r="J48" s="10"/>
      <c r="K48" s="10"/>
      <c r="L48" s="8"/>
    </row>
    <row r="49" spans="1:12" x14ac:dyDescent="0.3">
      <c r="A49" s="31">
        <v>44925</v>
      </c>
      <c r="B49" s="87">
        <v>1238</v>
      </c>
      <c r="C49" s="10" t="s">
        <v>131</v>
      </c>
      <c r="D49" s="10" t="s">
        <v>132</v>
      </c>
      <c r="E49" s="10"/>
      <c r="F49" s="10">
        <v>5.0199999999999996</v>
      </c>
      <c r="G49" s="10"/>
      <c r="H49" s="10"/>
      <c r="I49" s="26">
        <f t="shared" si="3"/>
        <v>5.0199999999999996</v>
      </c>
      <c r="J49" s="10"/>
      <c r="K49" s="10"/>
      <c r="L49" s="8"/>
    </row>
    <row r="50" spans="1:12" x14ac:dyDescent="0.3">
      <c r="A50" s="31">
        <v>45016</v>
      </c>
      <c r="B50" s="87">
        <v>1244</v>
      </c>
      <c r="C50" s="10" t="s">
        <v>131</v>
      </c>
      <c r="D50" s="10" t="s">
        <v>132</v>
      </c>
      <c r="E50" s="10"/>
      <c r="F50" s="10">
        <v>7.3</v>
      </c>
      <c r="G50" s="10"/>
      <c r="H50" s="10"/>
      <c r="I50" s="26">
        <f t="shared" si="3"/>
        <v>7.3</v>
      </c>
      <c r="J50" s="10"/>
      <c r="K50" s="10"/>
      <c r="L50" s="8"/>
    </row>
    <row r="51" spans="1:12" x14ac:dyDescent="0.3">
      <c r="A51" s="8"/>
      <c r="C51" s="10"/>
      <c r="D51" s="10"/>
      <c r="E51" s="10"/>
      <c r="F51" s="10"/>
      <c r="G51" s="10"/>
      <c r="H51" s="10"/>
      <c r="I51" s="26">
        <f t="shared" si="3"/>
        <v>0</v>
      </c>
      <c r="J51" s="10"/>
      <c r="K51" s="10"/>
      <c r="L51" s="8"/>
    </row>
    <row r="52" spans="1:12" ht="15" thickBot="1" x14ac:dyDescent="0.35">
      <c r="E52" s="18">
        <f t="shared" ref="E52" si="4">SUM(E8:E51)</f>
        <v>26000</v>
      </c>
      <c r="F52" s="18">
        <f>SUM(F8:F51)</f>
        <v>2726.2200000000007</v>
      </c>
      <c r="G52" s="18">
        <f>SUM(G8:G51)</f>
        <v>0</v>
      </c>
      <c r="H52" s="18">
        <f>SUM(H8:H51)</f>
        <v>0</v>
      </c>
      <c r="I52" s="18">
        <f t="shared" si="3"/>
        <v>28726.22</v>
      </c>
      <c r="K52" s="19">
        <v>17438.099999999999</v>
      </c>
      <c r="L52" s="13" t="s">
        <v>85</v>
      </c>
    </row>
    <row r="53" spans="1:12" ht="15" thickTop="1" x14ac:dyDescent="0.3"/>
    <row r="54" spans="1:12" x14ac:dyDescent="0.3">
      <c r="C54" s="30" t="s">
        <v>103</v>
      </c>
      <c r="D54" s="101">
        <f>I52-K52</f>
        <v>11288.120000000003</v>
      </c>
    </row>
    <row r="55" spans="1:12" x14ac:dyDescent="0.3">
      <c r="C55" s="102"/>
      <c r="D55" s="13"/>
    </row>
    <row r="56" spans="1:12" x14ac:dyDescent="0.3">
      <c r="A56" s="110">
        <v>44726</v>
      </c>
      <c r="C56" s="71" t="s">
        <v>166</v>
      </c>
      <c r="D56" s="101">
        <f>D54-E57</f>
        <v>1562.2800000000025</v>
      </c>
    </row>
    <row r="57" spans="1:12" hidden="1" x14ac:dyDescent="0.3">
      <c r="C57" s="74" t="s">
        <v>85</v>
      </c>
      <c r="D57" s="13"/>
      <c r="E57" s="19">
        <v>9725.84</v>
      </c>
    </row>
    <row r="58" spans="1:12" x14ac:dyDescent="0.3">
      <c r="C58" s="74" t="s">
        <v>85</v>
      </c>
      <c r="D58" s="13"/>
    </row>
    <row r="59" spans="1:12" x14ac:dyDescent="0.3">
      <c r="C59" s="74" t="s">
        <v>85</v>
      </c>
      <c r="D59" s="13"/>
    </row>
    <row r="60" spans="1:12" x14ac:dyDescent="0.3">
      <c r="C60"/>
      <c r="D60" s="13"/>
    </row>
    <row r="61" spans="1:12" x14ac:dyDescent="0.3">
      <c r="C61" s="30" t="s">
        <v>85</v>
      </c>
      <c r="D61" s="13"/>
    </row>
    <row r="62" spans="1:12" x14ac:dyDescent="0.3">
      <c r="C62" s="74" t="s">
        <v>85</v>
      </c>
      <c r="D62" s="13"/>
    </row>
  </sheetData>
  <pageMargins left="0.70866141732283472" right="0.70866141732283472" top="0.74803149606299213" bottom="0.74803149606299213" header="0.31496062992125984" footer="0.31496062992125984"/>
  <pageSetup paperSize="9" scale="96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Income</vt:lpstr>
      <vt:lpstr>Expenditure</vt:lpstr>
      <vt:lpstr>Bank Rec Current Acc</vt:lpstr>
      <vt:lpstr>Bank Rec Savings Acc</vt:lpstr>
      <vt:lpstr>Management Accounts to date</vt:lpstr>
      <vt:lpstr>Fishponds Playground Fund</vt:lpstr>
      <vt:lpstr>'Bank Rec Current Acc'!Print_Area</vt:lpstr>
      <vt:lpstr>Expenditure!Print_Area</vt:lpstr>
      <vt:lpstr>'Fishponds Playground Fund'!Print_Area</vt:lpstr>
      <vt:lpstr>Income!Print_Area</vt:lpstr>
      <vt:lpstr>'Management Accounts to date'!Print_Area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Clegg</dc:creator>
  <cp:lastModifiedBy>Peter Clegg</cp:lastModifiedBy>
  <cp:lastPrinted>2023-05-03T14:16:20Z</cp:lastPrinted>
  <dcterms:created xsi:type="dcterms:W3CDTF">2004-07-25T09:49:25Z</dcterms:created>
  <dcterms:modified xsi:type="dcterms:W3CDTF">2023-05-13T18:26:58Z</dcterms:modified>
</cp:coreProperties>
</file>